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firstSheet="3" activeTab="4"/>
  </bookViews>
  <sheets>
    <sheet name="Group PL" sheetId="1" r:id="rId1"/>
    <sheet name="Bank PL" sheetId="2" r:id="rId2"/>
    <sheet name="Balance Sheet" sheetId="3" r:id="rId3"/>
    <sheet name="Statement of Changes in Equity" sheetId="4" r:id="rId4"/>
    <sheet name="Cash Flow" sheetId="5" r:id="rId5"/>
  </sheets>
  <definedNames>
    <definedName name="_xlnm.Print_Area" localSheetId="1">'Bank PL'!$A$1:$G$42</definedName>
    <definedName name="_xlnm.Print_Area" localSheetId="0">'Group PL'!$A$1:$G$44</definedName>
  </definedNames>
  <calcPr fullCalcOnLoad="1"/>
</workbook>
</file>

<file path=xl/sharedStrings.xml><?xml version="1.0" encoding="utf-8"?>
<sst xmlns="http://schemas.openxmlformats.org/spreadsheetml/2006/main" count="335" uniqueCount="174">
  <si>
    <t>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</si>
  <si>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</si>
  <si>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</si>
  <si>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</si>
  <si>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</si>
  <si>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</si>
  <si>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</si>
  <si>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</si>
  <si>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</si>
  <si>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 xml:space="preserve">Profit before taxation </t>
  </si>
  <si>
    <t>Minority Interest</t>
  </si>
  <si>
    <t>MALAYAN BANKING BERHAD</t>
  </si>
  <si>
    <t>(3813-K)</t>
  </si>
  <si>
    <t>100, Jalan Tun Perak</t>
  </si>
  <si>
    <t>50050 Kuala Lumpur</t>
  </si>
  <si>
    <t>Earnings per share</t>
  </si>
  <si>
    <t>- Basic</t>
  </si>
  <si>
    <t>- Fully Diluted</t>
  </si>
  <si>
    <t xml:space="preserve">Profit after taxation   </t>
  </si>
  <si>
    <t>Non-interest income:</t>
  </si>
  <si>
    <t>Dividend from subsidiaries</t>
  </si>
  <si>
    <t xml:space="preserve">   Gross operating income</t>
  </si>
  <si>
    <t xml:space="preserve">   Profit equalisation reserves</t>
  </si>
  <si>
    <t>Net profit for the year</t>
  </si>
  <si>
    <t>15.42 sen</t>
  </si>
  <si>
    <t>15.29 sen</t>
  </si>
  <si>
    <t>Tax expense &amp; zakat</t>
  </si>
  <si>
    <t>2nd Quarter Ended</t>
  </si>
  <si>
    <t>Cumulative 6 months Ended</t>
  </si>
  <si>
    <t>31 Dec 2004</t>
  </si>
  <si>
    <t>31 Dec 2003</t>
  </si>
  <si>
    <t>16.46 sen</t>
  </si>
  <si>
    <t>30.39 sen</t>
  </si>
  <si>
    <t>(These interim financial statements should be read in conjunction with the statutory financial statements for the year ended 30 June 2004)</t>
  </si>
  <si>
    <t>Income from Islamic Banking Scheme operations:</t>
  </si>
  <si>
    <t>Share of profits in associated companies</t>
  </si>
  <si>
    <t>Profit after taxation  before Minority Interest</t>
  </si>
  <si>
    <t>Unaudited Condensed Income Statement of The Group For the Second Quarter Of The Financial Year</t>
  </si>
  <si>
    <t>Other non-interest income</t>
  </si>
  <si>
    <t>Unaudited Condensed Income Statement of The Bank For the Second Quarter Of The Financial Year</t>
  </si>
  <si>
    <t>Ending June 30, 2005 (Six-Month Period Ended 31 December 2004)</t>
  </si>
  <si>
    <t>UNAUDITED CONDENSED BALANCE SHEETS OF MAYBANK AND THE GROUP</t>
  </si>
  <si>
    <t>AS AT 31 DECEMBER 2004</t>
  </si>
  <si>
    <t>GROUP</t>
  </si>
  <si>
    <t>BANK</t>
  </si>
  <si>
    <t>30 June 2004</t>
  </si>
  <si>
    <t>ASSETS</t>
  </si>
  <si>
    <t>Cash and short-term funds</t>
  </si>
  <si>
    <t>Deposits and placements with financial institutions</t>
  </si>
  <si>
    <t>Securities purchased under resale agreements</t>
  </si>
  <si>
    <t>Dealing securities</t>
  </si>
  <si>
    <t>Investment securities</t>
  </si>
  <si>
    <t>Loans and advances</t>
  </si>
  <si>
    <t>Other assets</t>
  </si>
  <si>
    <t>Statutory deposits with Central Banks</t>
  </si>
  <si>
    <t>Investment in subsidiary companies</t>
  </si>
  <si>
    <t>-</t>
  </si>
  <si>
    <t>Investment in associated companies</t>
  </si>
  <si>
    <t>Property, plant and equipment</t>
  </si>
  <si>
    <t>Deferred tax assets</t>
  </si>
  <si>
    <t xml:space="preserve">Life  and Family Takaful fund assets </t>
  </si>
  <si>
    <t>TOTAL ASSETS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</si>
  <si>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</si>
  <si>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</si>
  <si>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</si>
  <si>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</si>
  <si>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</si>
  <si>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</si>
  <si>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</si>
  <si>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</si>
  <si>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Recourse obligation on loans sold to Cagamas</t>
  </si>
  <si>
    <t>Provision for taxation and zakat</t>
  </si>
  <si>
    <t>Deferred tax liabilities</t>
  </si>
  <si>
    <t>Subordinated obligations</t>
  </si>
  <si>
    <t>Life  and Family Takaful fund liabilities</t>
  </si>
  <si>
    <t>Life  and Family Takaful policy holders' funds</t>
  </si>
  <si>
    <t>TOTAL LIABILITIES</t>
  </si>
  <si>
    <t>SHAREHOLDERS' EQUITY</t>
  </si>
  <si>
    <t>Share capital</t>
  </si>
  <si>
    <t>Reserves</t>
  </si>
  <si>
    <t>MINORITY INTEREST</t>
  </si>
  <si>
    <t>TOTAL LIABILITIES AND</t>
  </si>
  <si>
    <t xml:space="preserve">  SHAREHOLDERS' EQUITY</t>
  </si>
  <si>
    <t>COMMITMENTS AND CONTINGENCIES</t>
  </si>
  <si>
    <t>CAPITAL ADEQUACY</t>
  </si>
  <si>
    <t>Without deducting declared interim/paid final dividend</t>
  </si>
  <si>
    <t>Core Capital ratio</t>
  </si>
  <si>
    <t>Risk-weighted capital</t>
  </si>
  <si>
    <t>After deducting declared interim/paid final dividend</t>
  </si>
  <si>
    <t>Net tangible assets per share</t>
  </si>
  <si>
    <t>RM4.31</t>
  </si>
  <si>
    <t>RM4.06</t>
  </si>
  <si>
    <t>RM4.02</t>
  </si>
  <si>
    <t>RM3.36</t>
  </si>
  <si>
    <t>Unaudited Consolidated Statement Of Changes In Equity For The Second Quarter Of The</t>
  </si>
  <si>
    <t>Financial Year Ending 30 June 2005 (Six-Month Ended 31 December 2004)</t>
  </si>
  <si>
    <t>&lt;--------------- Non-distributable ---------------&gt;</t>
  </si>
  <si>
    <t>Distributable</t>
  </si>
  <si>
    <t xml:space="preserve">Exchange </t>
  </si>
  <si>
    <t xml:space="preserve">Share </t>
  </si>
  <si>
    <t>Share</t>
  </si>
  <si>
    <t>Statutory</t>
  </si>
  <si>
    <t>Capital</t>
  </si>
  <si>
    <t>Fluctuation</t>
  </si>
  <si>
    <t>Retained</t>
  </si>
  <si>
    <t>Premium</t>
  </si>
  <si>
    <t>Reserve</t>
  </si>
  <si>
    <t>Profits</t>
  </si>
  <si>
    <t>Total</t>
  </si>
  <si>
    <t>At 1 July 2004</t>
  </si>
  <si>
    <t>Currency translation differences</t>
  </si>
  <si>
    <t xml:space="preserve">Net accretion from increased </t>
  </si>
  <si>
    <t xml:space="preserve">   interest in subsidiaries</t>
  </si>
  <si>
    <t xml:space="preserve">Net gains not recognised </t>
  </si>
  <si>
    <t xml:space="preserve">   in the income statement</t>
  </si>
  <si>
    <t>Net profit for the period</t>
  </si>
  <si>
    <t>Statutory reserves of a subsidiary no</t>
  </si>
  <si>
    <t xml:space="preserve">   longer required upon merger, transferred</t>
  </si>
  <si>
    <t xml:space="preserve">   to retained profits</t>
  </si>
  <si>
    <t>Transfer to Statutory Reserves</t>
  </si>
  <si>
    <t>Issue of ordinary shares pursuant to ESOS</t>
  </si>
  <si>
    <t>Bonus issue</t>
  </si>
  <si>
    <t>Dividends</t>
  </si>
  <si>
    <t>At 31 December 2004</t>
  </si>
  <si>
    <t>At 1 July 2003</t>
  </si>
  <si>
    <t>Currency translation differences,</t>
  </si>
  <si>
    <t xml:space="preserve">   representing net gain not recognised </t>
  </si>
  <si>
    <t xml:space="preserve">   in the income statement </t>
  </si>
  <si>
    <t>Transfer to Statutory Reserve</t>
  </si>
  <si>
    <t>At 31 December 2003</t>
  </si>
  <si>
    <t>(Incorporated in Malaysia)</t>
  </si>
  <si>
    <t xml:space="preserve">UNAUDITED CONDENSED STATEMENT OF CHANGES IN EQUITY </t>
  </si>
  <si>
    <t>FOR THE SECOND QUARTER OF FINANCIAL YEAR ENDING 30 JUNE 2004</t>
  </si>
  <si>
    <t>&lt;--------- Non-distributable ---------&gt;</t>
  </si>
  <si>
    <t>Currency translation differences, representing</t>
  </si>
  <si>
    <t>net loss not recognised in the</t>
  </si>
  <si>
    <t>income statement</t>
  </si>
  <si>
    <t>Transfer to statutory reserve</t>
  </si>
  <si>
    <t>Issue of shares</t>
  </si>
  <si>
    <t xml:space="preserve">Dividends </t>
  </si>
  <si>
    <t>At 31 March 2004</t>
  </si>
  <si>
    <t>At 1 July 2002</t>
  </si>
  <si>
    <t>As previously stated</t>
  </si>
  <si>
    <t xml:space="preserve">Prior year adjustments </t>
  </si>
  <si>
    <t>At 1 July 2002 (restated)</t>
  </si>
  <si>
    <t>net gain not recognised in the</t>
  </si>
  <si>
    <t>At 31 March 2003</t>
  </si>
  <si>
    <t>(These statements should be read in conjunction with the annual financial report for the year ended 30 June, 2003)</t>
  </si>
  <si>
    <t xml:space="preserve">UNAUDITED CONSOLIDATED STATEMENT OF CHANGES IN EQUITY </t>
  </si>
  <si>
    <t>FOR THE SECOND QUARTER OF FINANCIAL YEAR ENDING 30 JUNE 2005</t>
  </si>
  <si>
    <t>&lt;-------------- Non-distributable -------------&gt;</t>
  </si>
  <si>
    <t>Unaudited Condensed Cash Flow Statements For The Second Quarter Of The Financial Year</t>
  </si>
  <si>
    <t>Ending 30 June 2005 (Six-Month Ended 31 December 2004)</t>
  </si>
  <si>
    <t xml:space="preserve"> </t>
  </si>
  <si>
    <t>31 DEC 2004</t>
  </si>
  <si>
    <t>31 DEC 2003</t>
  </si>
  <si>
    <t xml:space="preserve"> SEP 2003</t>
  </si>
  <si>
    <t xml:space="preserve"> JUNE 2003</t>
  </si>
  <si>
    <t>Profit before taxation</t>
  </si>
  <si>
    <t>Adjustments for non-operating and non-</t>
  </si>
  <si>
    <t xml:space="preserve"> cash items</t>
  </si>
  <si>
    <t>Operating profit before working capital changes</t>
  </si>
  <si>
    <t>Changes in working capital</t>
  </si>
  <si>
    <t>Changes in operating assets</t>
  </si>
  <si>
    <t>Changes in operating liabilities</t>
  </si>
  <si>
    <t>Tax expense and zakat paid</t>
  </si>
  <si>
    <t>Net cash generated from/(used in)</t>
  </si>
  <si>
    <t>operations</t>
  </si>
  <si>
    <t>Net cash (used in)/generated from investing activities</t>
  </si>
  <si>
    <t>Net cash (used in)/generated from financing activities</t>
  </si>
  <si>
    <t>Net change in cash and cash equivalents</t>
  </si>
  <si>
    <t>Cash and cash equivalents at beginning of the period</t>
  </si>
  <si>
    <t>Foreign exchange differences on opening balances</t>
  </si>
  <si>
    <t>Cash and cash equivalents at end of the period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</si>
</sst>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mmmm\ d\,\ yyyy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0.0%"/>
    <numFmt numFmtId="186" formatCode="0_);\(0\)"/>
    <numFmt numFmtId="187" formatCode="mm/dd/yy"/>
    <numFmt numFmtId="188" formatCode="m/d/yy\ h:mm\ AM/PM"/>
    <numFmt numFmtId="189" formatCode="mmmm\ yyyy"/>
    <numFmt numFmtId="190" formatCode="#,##0_);[Red]\(#,##0\);\-"/>
    <numFmt numFmtId="191" formatCode="_-* #,##0_-;\-* #,##0_-;_-* &quot;-&quot;_-;_-@_-"/>
  </numFmts>
  <fonts count="1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ms Rmn"/>
      <family val="0"/>
    </font>
    <font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5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10" fillId="0" borderId="0" xfId="0" applyNumberFormat="1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 applyProtection="1" quotePrefix="1">
      <alignment horizontal="right"/>
      <protection/>
    </xf>
    <xf numFmtId="37" fontId="2" fillId="0" borderId="0" xfId="0" applyNumberFormat="1" applyFont="1" applyAlignment="1">
      <alignment horizontal="center"/>
    </xf>
    <xf numFmtId="37" fontId="1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2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>
      <alignment/>
    </xf>
    <xf numFmtId="37" fontId="2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0" fillId="0" borderId="0" xfId="20" applyNumberFormat="1" applyAlignment="1">
      <alignment/>
    </xf>
    <xf numFmtId="37" fontId="10" fillId="0" borderId="0" xfId="0" applyNumberFormat="1" applyFont="1" applyAlignment="1">
      <alignment/>
    </xf>
    <xf numFmtId="37" fontId="1" fillId="0" borderId="0" xfId="0" applyNumberFormat="1" applyFont="1" applyAlignment="1" applyProtection="1" quotePrefix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8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6" xfId="0" applyNumberFormat="1" applyFont="1" applyBorder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/>
    </xf>
    <xf numFmtId="37" fontId="8" fillId="0" borderId="5" xfId="0" applyNumberFormat="1" applyFont="1" applyBorder="1" applyAlignment="1" applyProtection="1" quotePrefix="1">
      <alignment horizontal="right"/>
      <protection/>
    </xf>
    <xf numFmtId="37" fontId="8" fillId="0" borderId="0" xfId="0" applyNumberFormat="1" applyFont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187" fontId="10" fillId="0" borderId="0" xfId="0" applyNumberFormat="1" applyFont="1" applyAlignment="1">
      <alignment/>
    </xf>
    <xf numFmtId="37" fontId="1" fillId="0" borderId="7" xfId="15" applyNumberFormat="1" applyFont="1" applyBorder="1" applyAlignment="1" applyProtection="1">
      <alignment/>
      <protection/>
    </xf>
    <xf numFmtId="37" fontId="1" fillId="0" borderId="8" xfId="15" applyNumberFormat="1" applyFont="1" applyBorder="1" applyAlignment="1" applyProtection="1">
      <alignment/>
      <protection/>
    </xf>
    <xf numFmtId="37" fontId="1" fillId="0" borderId="5" xfId="0" applyNumberFormat="1" applyFont="1" applyBorder="1" applyAlignment="1" applyProtection="1">
      <alignment horizontal="right"/>
      <protection/>
    </xf>
    <xf numFmtId="188" fontId="0" fillId="0" borderId="0" xfId="0" applyNumberFormat="1" applyAlignment="1">
      <alignment/>
    </xf>
    <xf numFmtId="177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>
      <alignment/>
    </xf>
    <xf numFmtId="37" fontId="1" fillId="0" borderId="7" xfId="0" applyNumberFormat="1" applyFont="1" applyBorder="1" applyAlignment="1" applyProtection="1">
      <alignment/>
      <protection/>
    </xf>
    <xf numFmtId="37" fontId="1" fillId="0" borderId="5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7" fontId="1" fillId="0" borderId="5" xfId="0" applyNumberFormat="1" applyFont="1" applyBorder="1" applyAlignment="1" applyProtection="1">
      <alignment/>
      <protection/>
    </xf>
    <xf numFmtId="37" fontId="8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37" fontId="1" fillId="0" borderId="10" xfId="0" applyNumberFormat="1" applyFont="1" applyBorder="1" applyAlignment="1" applyProtection="1" quotePrefix="1">
      <alignment horizontal="right"/>
      <protection/>
    </xf>
    <xf numFmtId="37" fontId="8" fillId="0" borderId="10" xfId="0" applyNumberFormat="1" applyFont="1" applyBorder="1" applyAlignment="1" applyProtection="1" quotePrefix="1">
      <alignment horizontal="right"/>
      <protection/>
    </xf>
    <xf numFmtId="37" fontId="1" fillId="0" borderId="3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1" fillId="0" borderId="5" xfId="0" applyNumberFormat="1" applyFont="1" applyBorder="1" applyAlignment="1">
      <alignment horizontal="right"/>
    </xf>
    <xf numFmtId="37" fontId="2" fillId="0" borderId="5" xfId="0" applyNumberFormat="1" applyFont="1" applyBorder="1" applyAlignment="1">
      <alignment/>
    </xf>
    <xf numFmtId="172" fontId="1" fillId="0" borderId="3" xfId="15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175" fontId="2" fillId="0" borderId="0" xfId="0" applyNumberFormat="1" applyFont="1" applyAlignment="1" applyProtection="1" quotePrefix="1">
      <alignment horizontal="center"/>
      <protection/>
    </xf>
    <xf numFmtId="189" fontId="2" fillId="0" borderId="0" xfId="0" applyNumberFormat="1" applyFont="1" applyAlignment="1" applyProtection="1" quotePrefix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 quotePrefix="1">
      <alignment horizontal="right"/>
      <protection/>
    </xf>
    <xf numFmtId="43" fontId="2" fillId="0" borderId="0" xfId="15" applyFont="1" applyAlignment="1" applyProtection="1">
      <alignment horizontal="center"/>
      <protection/>
    </xf>
    <xf numFmtId="37" fontId="1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 quotePrefix="1">
      <alignment/>
      <protection/>
    </xf>
    <xf numFmtId="172" fontId="1" fillId="0" borderId="0" xfId="15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7" fontId="1" fillId="0" borderId="5" xfId="0" applyNumberFormat="1" applyFont="1" applyBorder="1" applyAlignment="1" applyProtection="1" quotePrefix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/>
    </xf>
    <xf numFmtId="172" fontId="2" fillId="0" borderId="0" xfId="15" applyNumberFormat="1" applyFont="1" applyAlignment="1">
      <alignment horizontal="center"/>
    </xf>
    <xf numFmtId="37" fontId="1" fillId="0" borderId="12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0" fontId="2" fillId="0" borderId="0" xfId="20" applyNumberFormat="1" applyFont="1" applyAlignment="1">
      <alignment/>
    </xf>
    <xf numFmtId="10" fontId="1" fillId="0" borderId="0" xfId="20" applyNumberFormat="1" applyFont="1" applyAlignment="1">
      <alignment/>
    </xf>
    <xf numFmtId="10" fontId="2" fillId="0" borderId="6" xfId="20" applyNumberFormat="1" applyFont="1" applyBorder="1" applyAlignment="1">
      <alignment/>
    </xf>
    <xf numFmtId="10" fontId="1" fillId="0" borderId="6" xfId="20" applyNumberFormat="1" applyFont="1" applyBorder="1" applyAlignment="1">
      <alignment/>
    </xf>
    <xf numFmtId="10" fontId="1" fillId="0" borderId="0" xfId="20" applyNumberFormat="1" applyFont="1" applyAlignment="1" applyProtection="1">
      <alignment/>
      <protection/>
    </xf>
    <xf numFmtId="10" fontId="2" fillId="0" borderId="0" xfId="20" applyNumberFormat="1" applyFont="1" applyAlignment="1" applyProtection="1">
      <alignment/>
      <protection/>
    </xf>
    <xf numFmtId="10" fontId="1" fillId="0" borderId="6" xfId="20" applyNumberFormat="1" applyFont="1" applyBorder="1" applyAlignment="1" applyProtection="1">
      <alignment/>
      <protection/>
    </xf>
    <xf numFmtId="0" fontId="5" fillId="0" borderId="6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38" fontId="2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7" fontId="5" fillId="0" borderId="0" xfId="0" applyNumberFormat="1" applyFont="1" applyAlignment="1">
      <alignment/>
    </xf>
    <xf numFmtId="41" fontId="14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justify" vertical="top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justify" vertical="top" wrapText="1"/>
    </xf>
    <xf numFmtId="37" fontId="14" fillId="0" borderId="0" xfId="0" applyNumberFormat="1" applyFont="1" applyBorder="1" applyAlignment="1">
      <alignment/>
    </xf>
    <xf numFmtId="41" fontId="14" fillId="0" borderId="0" xfId="0" applyNumberFormat="1" applyFont="1" applyAlignment="1" quotePrefix="1">
      <alignment horizontal="right"/>
    </xf>
    <xf numFmtId="43" fontId="5" fillId="0" borderId="0" xfId="15" applyFont="1" applyAlignment="1">
      <alignment/>
    </xf>
    <xf numFmtId="41" fontId="14" fillId="0" borderId="0" xfId="0" applyNumberFormat="1" applyFont="1" applyBorder="1" applyAlignment="1">
      <alignment/>
    </xf>
    <xf numFmtId="43" fontId="14" fillId="0" borderId="0" xfId="15" applyFont="1" applyAlignment="1">
      <alignment/>
    </xf>
    <xf numFmtId="41" fontId="14" fillId="0" borderId="2" xfId="0" applyNumberFormat="1" applyFont="1" applyBorder="1" applyAlignment="1" quotePrefix="1">
      <alignment horizontal="right"/>
    </xf>
    <xf numFmtId="41" fontId="14" fillId="0" borderId="3" xfId="0" applyNumberFormat="1" applyFont="1" applyBorder="1" applyAlignment="1" quotePrefix="1">
      <alignment horizontal="right"/>
    </xf>
    <xf numFmtId="41" fontId="14" fillId="0" borderId="7" xfId="0" applyNumberFormat="1" applyFont="1" applyBorder="1" applyAlignment="1" quotePrefix="1">
      <alignment horizontal="right"/>
    </xf>
    <xf numFmtId="43" fontId="14" fillId="0" borderId="0" xfId="15" applyFont="1" applyFill="1" applyAlignment="1">
      <alignment/>
    </xf>
    <xf numFmtId="41" fontId="14" fillId="0" borderId="13" xfId="0" applyNumberFormat="1" applyFont="1" applyBorder="1" applyAlignment="1" quotePrefix="1">
      <alignment horizontal="right"/>
    </xf>
    <xf numFmtId="41" fontId="14" fillId="0" borderId="0" xfId="0" applyNumberFormat="1" applyFont="1" applyBorder="1" applyAlignment="1" quotePrefix="1">
      <alignment horizontal="right"/>
    </xf>
    <xf numFmtId="41" fontId="14" fillId="0" borderId="14" xfId="0" applyNumberFormat="1" applyFont="1" applyBorder="1" applyAlignment="1" quotePrefix="1">
      <alignment horizontal="right"/>
    </xf>
    <xf numFmtId="41" fontId="14" fillId="0" borderId="4" xfId="0" applyNumberFormat="1" applyFont="1" applyBorder="1" applyAlignment="1" quotePrefix="1">
      <alignment horizontal="right"/>
    </xf>
    <xf numFmtId="41" fontId="14" fillId="0" borderId="5" xfId="0" applyNumberFormat="1" applyFont="1" applyBorder="1" applyAlignment="1" quotePrefix="1">
      <alignment horizontal="right"/>
    </xf>
    <xf numFmtId="41" fontId="14" fillId="0" borderId="8" xfId="0" applyNumberFormat="1" applyFont="1" applyBorder="1" applyAlignment="1" quotePrefix="1">
      <alignment horizontal="right"/>
    </xf>
    <xf numFmtId="0" fontId="14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/>
    </xf>
    <xf numFmtId="41" fontId="14" fillId="0" borderId="0" xfId="0" applyNumberFormat="1" applyFont="1" applyFill="1" applyAlignment="1" quotePrefix="1">
      <alignment horizontal="right"/>
    </xf>
    <xf numFmtId="0" fontId="16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41" fontId="14" fillId="0" borderId="10" xfId="0" applyNumberFormat="1" applyFont="1" applyBorder="1" applyAlignment="1" quotePrefix="1">
      <alignment horizontal="right"/>
    </xf>
    <xf numFmtId="41" fontId="14" fillId="0" borderId="10" xfId="0" applyNumberFormat="1" applyFont="1" applyFill="1" applyBorder="1" applyAlignment="1" quotePrefix="1">
      <alignment horizontal="right"/>
    </xf>
    <xf numFmtId="41" fontId="14" fillId="0" borderId="0" xfId="0" applyNumberFormat="1" applyFont="1" applyFill="1" applyBorder="1" applyAlignment="1" quotePrefix="1">
      <alignment horizontal="right"/>
    </xf>
    <xf numFmtId="0" fontId="5" fillId="0" borderId="0" xfId="0" applyFont="1" applyBorder="1" applyAlignment="1">
      <alignment horizontal="justify" vertical="top" wrapText="1"/>
    </xf>
    <xf numFmtId="37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 quotePrefix="1">
      <alignment/>
    </xf>
    <xf numFmtId="38" fontId="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90" fontId="14" fillId="0" borderId="0" xfId="0" applyNumberFormat="1" applyFont="1" applyBorder="1" applyAlignment="1">
      <alignment/>
    </xf>
    <xf numFmtId="41" fontId="14" fillId="0" borderId="0" xfId="0" applyNumberFormat="1" applyFont="1" applyAlignment="1">
      <alignment/>
    </xf>
    <xf numFmtId="190" fontId="5" fillId="0" borderId="0" xfId="0" applyNumberFormat="1" applyFont="1" applyBorder="1" applyAlignment="1">
      <alignment/>
    </xf>
    <xf numFmtId="191" fontId="5" fillId="0" borderId="0" xfId="0" applyNumberFormat="1" applyFont="1" applyAlignment="1">
      <alignment horizontal="right"/>
    </xf>
    <xf numFmtId="0" fontId="14" fillId="0" borderId="0" xfId="0" applyFont="1" applyAlignment="1">
      <alignment horizontal="justify" vertical="top" wrapText="1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 horizontal="left" indent="1"/>
    </xf>
    <xf numFmtId="41" fontId="14" fillId="0" borderId="5" xfId="15" applyNumberFormat="1" applyFont="1" applyBorder="1" applyAlignment="1">
      <alignment/>
    </xf>
    <xf numFmtId="41" fontId="14" fillId="0" borderId="5" xfId="0" applyNumberFormat="1" applyFont="1" applyBorder="1" applyAlignment="1">
      <alignment/>
    </xf>
    <xf numFmtId="41" fontId="14" fillId="0" borderId="10" xfId="0" applyNumberFormat="1" applyFont="1" applyBorder="1" applyAlignment="1">
      <alignment/>
    </xf>
    <xf numFmtId="43" fontId="14" fillId="0" borderId="0" xfId="15" applyFont="1" applyAlignment="1">
      <alignment horizontal="left" indent="1"/>
    </xf>
    <xf numFmtId="41" fontId="14" fillId="0" borderId="5" xfId="0" applyNumberFormat="1" applyFont="1" applyBorder="1" applyAlignment="1">
      <alignment horizontal="right"/>
    </xf>
    <xf numFmtId="0" fontId="14" fillId="0" borderId="0" xfId="0" applyFont="1" applyAlignment="1" quotePrefix="1">
      <alignment/>
    </xf>
    <xf numFmtId="190" fontId="14" fillId="0" borderId="0" xfId="0" applyNumberFormat="1" applyFont="1" applyBorder="1" applyAlignment="1" quotePrefix="1">
      <alignment horizontal="right"/>
    </xf>
    <xf numFmtId="190" fontId="14" fillId="0" borderId="0" xfId="0" applyNumberFormat="1" applyFont="1" applyBorder="1" applyAlignment="1" quotePrefix="1">
      <alignment/>
    </xf>
    <xf numFmtId="190" fontId="14" fillId="0" borderId="0" xfId="0" applyNumberFormat="1" applyFont="1" applyBorder="1" applyAlignment="1" quotePrefix="1">
      <alignment horizontal="center"/>
    </xf>
    <xf numFmtId="190" fontId="14" fillId="0" borderId="0" xfId="0" applyNumberFormat="1" applyFont="1" applyBorder="1" applyAlignment="1">
      <alignment horizontal="right"/>
    </xf>
    <xf numFmtId="190" fontId="1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 quotePrefix="1">
      <alignment horizontal="center"/>
    </xf>
    <xf numFmtId="172" fontId="1" fillId="0" borderId="5" xfId="15" applyNumberFormat="1" applyFont="1" applyBorder="1" applyAlignment="1">
      <alignment/>
    </xf>
    <xf numFmtId="172" fontId="15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172" fontId="1" fillId="0" borderId="15" xfId="15" applyNumberFormat="1" applyFont="1" applyBorder="1" applyAlignment="1">
      <alignment/>
    </xf>
    <xf numFmtId="172" fontId="1" fillId="0" borderId="6" xfId="15" applyNumberFormat="1" applyFont="1" applyBorder="1" applyAlignment="1">
      <alignment/>
    </xf>
    <xf numFmtId="172" fontId="11" fillId="0" borderId="0" xfId="15" applyNumberFormat="1" applyFont="1" applyAlignment="1">
      <alignment/>
    </xf>
    <xf numFmtId="188" fontId="1" fillId="0" borderId="0" xfId="15" applyNumberFormat="1" applyFont="1" applyAlignment="1">
      <alignment/>
    </xf>
    <xf numFmtId="43" fontId="2" fillId="0" borderId="5" xfId="15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2" fontId="2" fillId="0" borderId="0" xfId="15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43</xdr:row>
      <xdr:rowOff>0</xdr:rowOff>
    </xdr:from>
    <xdr:ext cx="9039225" cy="323850"/>
    <xdr:sp>
      <xdr:nvSpPr>
        <xdr:cNvPr id="1" name="TextBox 1"/>
        <xdr:cNvSpPr txBox="1">
          <a:spLocks noChangeArrowheads="1"/>
        </xdr:cNvSpPr>
      </xdr:nvSpPr>
      <xdr:spPr>
        <a:xfrm>
          <a:off x="9525" y="8515350"/>
          <a:ext cx="903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9039225" cy="342900"/>
    <xdr:sp>
      <xdr:nvSpPr>
        <xdr:cNvPr id="2" name="TextBox 2"/>
        <xdr:cNvSpPr txBox="1">
          <a:spLocks noChangeArrowheads="1"/>
        </xdr:cNvSpPr>
      </xdr:nvSpPr>
      <xdr:spPr>
        <a:xfrm>
          <a:off x="0" y="8515350"/>
          <a:ext cx="9039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/>
          </a:r>
        </a:p>
      </xdr:txBody>
    </xdr:sp>
    <xdr:clientData/>
  </xdr:oneCellAnchor>
  <xdr:oneCellAnchor>
    <xdr:from>
      <xdr:col>0</xdr:col>
      <xdr:colOff>9525</xdr:colOff>
      <xdr:row>46</xdr:row>
      <xdr:rowOff>0</xdr:rowOff>
    </xdr:from>
    <xdr:ext cx="9039225" cy="323850"/>
    <xdr:sp>
      <xdr:nvSpPr>
        <xdr:cNvPr id="3" name="TextBox 3"/>
        <xdr:cNvSpPr txBox="1">
          <a:spLocks noChangeArrowheads="1"/>
        </xdr:cNvSpPr>
      </xdr:nvSpPr>
      <xdr:spPr>
        <a:xfrm>
          <a:off x="9525" y="8515350"/>
          <a:ext cx="903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/>
          </a:r>
        </a:p>
      </xdr:txBody>
    </xdr:sp>
    <xdr:clientData/>
  </xdr:oneCellAnchor>
  <xdr:oneCellAnchor>
    <xdr:from>
      <xdr:col>0</xdr:col>
      <xdr:colOff>9525</xdr:colOff>
      <xdr:row>90</xdr:row>
      <xdr:rowOff>0</xdr:rowOff>
    </xdr:from>
    <xdr:ext cx="9039225" cy="323850"/>
    <xdr:sp>
      <xdr:nvSpPr>
        <xdr:cNvPr id="4" name="TextBox 4"/>
        <xdr:cNvSpPr txBox="1">
          <a:spLocks noChangeArrowheads="1"/>
        </xdr:cNvSpPr>
      </xdr:nvSpPr>
      <xdr:spPr>
        <a:xfrm>
          <a:off x="9525" y="8715375"/>
          <a:ext cx="903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C1">
      <selection activeCell="F44" sqref="F44:G44"/>
    </sheetView>
  </sheetViews>
  <sheetFormatPr defaultColWidth="9.140625" defaultRowHeight="12.75"/>
  <cols>
    <col min="1" max="1" width="9.7109375" style="3" customWidth="1"/>
    <col min="2" max="2" width="21.8515625" style="3" customWidth="1"/>
    <col min="3" max="3" width="11.00390625" style="3" customWidth="1"/>
    <col min="4" max="6" width="13.7109375" style="3" customWidth="1"/>
    <col min="7" max="7" width="13.7109375" style="25" customWidth="1"/>
    <col min="8" max="8" width="9.57421875" style="3" customWidth="1"/>
    <col min="9" max="10" width="9.28125" style="3" bestFit="1" customWidth="1"/>
    <col min="11" max="11" width="10.28125" style="3" bestFit="1" customWidth="1"/>
    <col min="12" max="12" width="9.28125" style="3" bestFit="1" customWidth="1"/>
    <col min="13" max="16384" width="9.140625" style="3" customWidth="1"/>
  </cols>
  <sheetData>
    <row r="1" spans="1:8" ht="14.25">
      <c r="A1" s="187" t="s">
        <v>11</v>
      </c>
      <c r="B1" s="187"/>
      <c r="C1" s="187"/>
      <c r="D1" s="187"/>
      <c r="E1" s="187"/>
      <c r="F1" s="187"/>
      <c r="G1" s="187"/>
      <c r="H1" s="4"/>
    </row>
    <row r="2" spans="1:8" ht="11.25" customHeight="1">
      <c r="A2" s="188" t="s">
        <v>12</v>
      </c>
      <c r="B2" s="188"/>
      <c r="C2" s="188"/>
      <c r="D2" s="188"/>
      <c r="E2" s="188"/>
      <c r="F2" s="188"/>
      <c r="G2" s="188"/>
      <c r="H2" s="5"/>
    </row>
    <row r="3" spans="1:8" ht="11.25" customHeight="1">
      <c r="A3" s="188" t="s">
        <v>13</v>
      </c>
      <c r="B3" s="188"/>
      <c r="C3" s="188"/>
      <c r="D3" s="188"/>
      <c r="E3" s="188"/>
      <c r="F3" s="188"/>
      <c r="G3" s="188"/>
      <c r="H3" s="5"/>
    </row>
    <row r="4" spans="1:8" ht="11.25" customHeight="1">
      <c r="A4" s="188" t="s">
        <v>14</v>
      </c>
      <c r="B4" s="188"/>
      <c r="C4" s="188"/>
      <c r="D4" s="188"/>
      <c r="E4" s="188"/>
      <c r="F4" s="188"/>
      <c r="G4" s="188"/>
      <c r="H4" s="5"/>
    </row>
    <row r="5" spans="1:8" ht="12.75">
      <c r="A5" s="6"/>
      <c r="B5" s="6"/>
      <c r="C5" s="6"/>
      <c r="D5" s="6"/>
      <c r="E5" s="6"/>
      <c r="F5" s="6"/>
      <c r="G5" s="7"/>
      <c r="H5" s="6"/>
    </row>
    <row r="6" spans="1:8" ht="14.25">
      <c r="A6" s="1" t="s">
        <v>37</v>
      </c>
      <c r="B6" s="1"/>
      <c r="C6" s="1"/>
      <c r="D6" s="1"/>
      <c r="E6" s="1"/>
      <c r="F6" s="1"/>
      <c r="G6" s="1"/>
      <c r="H6" s="8"/>
    </row>
    <row r="7" spans="1:8" ht="14.25">
      <c r="A7" s="58" t="s">
        <v>40</v>
      </c>
      <c r="B7" s="58"/>
      <c r="C7" s="58"/>
      <c r="D7" s="1"/>
      <c r="E7" s="1"/>
      <c r="F7" s="1"/>
      <c r="G7" s="1"/>
      <c r="H7" s="8"/>
    </row>
    <row r="8" spans="1:8" ht="14.25">
      <c r="A8" s="1"/>
      <c r="B8" s="1"/>
      <c r="C8" s="1"/>
      <c r="D8" s="1"/>
      <c r="E8" s="1"/>
      <c r="F8" s="1"/>
      <c r="G8" s="1"/>
      <c r="H8" s="8"/>
    </row>
    <row r="9" spans="1:8" ht="14.25">
      <c r="A9" s="8"/>
      <c r="B9" s="8"/>
      <c r="C9" s="8"/>
      <c r="D9" s="9"/>
      <c r="E9" s="9"/>
      <c r="F9" s="9"/>
      <c r="G9" s="10"/>
      <c r="H9" s="8"/>
    </row>
    <row r="10" spans="1:8" ht="14.25">
      <c r="A10" s="8"/>
      <c r="B10" s="8"/>
      <c r="C10" s="8"/>
      <c r="D10" s="185" t="s">
        <v>27</v>
      </c>
      <c r="E10" s="185"/>
      <c r="F10" s="186" t="s">
        <v>28</v>
      </c>
      <c r="G10" s="186"/>
      <c r="H10" s="8"/>
    </row>
    <row r="11" spans="1:8" ht="14.25">
      <c r="A11" s="11"/>
      <c r="B11" s="11"/>
      <c r="C11" s="11"/>
      <c r="D11" s="12" t="s">
        <v>29</v>
      </c>
      <c r="E11" s="12" t="s">
        <v>30</v>
      </c>
      <c r="F11" s="12" t="s">
        <v>29</v>
      </c>
      <c r="G11" s="12" t="s">
        <v>30</v>
      </c>
      <c r="H11" s="13"/>
    </row>
    <row r="12" spans="1:8" ht="14.25">
      <c r="A12" s="11"/>
      <c r="B12" s="11"/>
      <c r="C12" s="11"/>
      <c r="D12" s="9" t="s">
        <v>0</v>
      </c>
      <c r="E12" s="9" t="s">
        <v>0</v>
      </c>
      <c r="F12" s="9" t="s">
        <v>0</v>
      </c>
      <c r="G12" s="10" t="s">
        <v>0</v>
      </c>
      <c r="H12" s="13"/>
    </row>
    <row r="13" spans="1:8" ht="14.25">
      <c r="A13" s="11"/>
      <c r="B13" s="11"/>
      <c r="C13" s="11"/>
      <c r="D13" s="9"/>
      <c r="E13" s="9"/>
      <c r="F13" s="9"/>
      <c r="G13" s="10"/>
      <c r="H13" s="13"/>
    </row>
    <row r="14" spans="1:8" ht="15">
      <c r="A14" s="14" t="s">
        <v>1</v>
      </c>
      <c r="B14" s="14"/>
      <c r="C14" s="14"/>
      <c r="D14" s="15">
        <v>1930884</v>
      </c>
      <c r="E14" s="32">
        <v>1815086</v>
      </c>
      <c r="F14" s="15">
        <v>3803235</v>
      </c>
      <c r="G14" s="45">
        <v>3622694</v>
      </c>
      <c r="H14" s="11"/>
    </row>
    <row r="15" spans="1:8" ht="15">
      <c r="A15" s="14" t="s">
        <v>2</v>
      </c>
      <c r="B15" s="14"/>
      <c r="C15" s="14"/>
      <c r="D15" s="15">
        <v>-862229</v>
      </c>
      <c r="E15" s="32">
        <v>-794065</v>
      </c>
      <c r="F15" s="15">
        <v>-1695828</v>
      </c>
      <c r="G15" s="45">
        <v>-1572476</v>
      </c>
      <c r="H15" s="11"/>
    </row>
    <row r="16" spans="1:8" ht="15">
      <c r="A16" s="14" t="s">
        <v>3</v>
      </c>
      <c r="B16" s="14"/>
      <c r="C16" s="14"/>
      <c r="D16" s="17">
        <f>SUM(D14:D15)</f>
        <v>1068655</v>
      </c>
      <c r="E16" s="33">
        <f>SUM(E14:E15)</f>
        <v>1021021</v>
      </c>
      <c r="F16" s="17">
        <f>SUM(F14:F15)</f>
        <v>2107407</v>
      </c>
      <c r="G16" s="46">
        <f>SUM(G14:G15)</f>
        <v>2050218</v>
      </c>
      <c r="H16" s="11"/>
    </row>
    <row r="17" spans="1:8" ht="15" customHeight="1">
      <c r="A17" s="14"/>
      <c r="B17" s="14"/>
      <c r="C17" s="14"/>
      <c r="D17" s="18"/>
      <c r="E17" s="34"/>
      <c r="F17" s="18"/>
      <c r="G17" s="47"/>
      <c r="H17" s="11"/>
    </row>
    <row r="18" spans="1:8" ht="15" customHeight="1">
      <c r="A18" s="14" t="s">
        <v>34</v>
      </c>
      <c r="B18" s="14"/>
      <c r="C18" s="14"/>
      <c r="D18" s="15"/>
      <c r="E18" s="32"/>
      <c r="F18" s="15"/>
      <c r="G18" s="45"/>
      <c r="H18" s="11"/>
    </row>
    <row r="19" spans="1:8" ht="15">
      <c r="A19" s="16" t="s">
        <v>21</v>
      </c>
      <c r="B19" s="16"/>
      <c r="C19" s="16"/>
      <c r="D19" s="20">
        <v>204422</v>
      </c>
      <c r="E19" s="40">
        <v>139858</v>
      </c>
      <c r="F19" s="21">
        <v>385005</v>
      </c>
      <c r="G19" s="53">
        <v>279809</v>
      </c>
      <c r="H19" s="11"/>
    </row>
    <row r="20" spans="1:8" ht="15">
      <c r="A20" s="16" t="s">
        <v>22</v>
      </c>
      <c r="B20" s="16"/>
      <c r="C20" s="16"/>
      <c r="D20" s="22">
        <v>-56118</v>
      </c>
      <c r="E20" s="61">
        <v>-28525</v>
      </c>
      <c r="F20" s="23">
        <v>-76690</v>
      </c>
      <c r="G20" s="54">
        <v>-57220</v>
      </c>
      <c r="H20" s="11"/>
    </row>
    <row r="21" spans="1:8" ht="15">
      <c r="A21" s="16"/>
      <c r="B21" s="16"/>
      <c r="C21" s="16"/>
      <c r="D21" s="15">
        <f>SUM(D19:D20)</f>
        <v>148304</v>
      </c>
      <c r="E21" s="32">
        <f>SUM(E19:E20)</f>
        <v>111333</v>
      </c>
      <c r="F21" s="15">
        <f>SUM(F19:F20)</f>
        <v>308315</v>
      </c>
      <c r="G21" s="45">
        <f>SUM(G19:G20)</f>
        <v>222589</v>
      </c>
      <c r="H21" s="11"/>
    </row>
    <row r="22" spans="1:8" ht="15">
      <c r="A22" s="16"/>
      <c r="B22" s="16"/>
      <c r="C22" s="16"/>
      <c r="D22" s="17">
        <f>+D16+D21</f>
        <v>1216959</v>
      </c>
      <c r="E22" s="33">
        <f>+E16+E21</f>
        <v>1132354</v>
      </c>
      <c r="F22" s="17">
        <f>+F16+F21</f>
        <v>2415722</v>
      </c>
      <c r="G22" s="46">
        <f>+G16+G21</f>
        <v>2272807</v>
      </c>
      <c r="H22" s="11"/>
    </row>
    <row r="23" spans="1:8" ht="15">
      <c r="A23" s="14" t="s">
        <v>4</v>
      </c>
      <c r="B23" s="14"/>
      <c r="C23" s="14"/>
      <c r="D23" s="15">
        <v>621230</v>
      </c>
      <c r="E23" s="32">
        <v>420748</v>
      </c>
      <c r="F23" s="15">
        <v>1156920</v>
      </c>
      <c r="G23" s="45">
        <v>787775</v>
      </c>
      <c r="H23" s="11"/>
    </row>
    <row r="24" spans="1:8" ht="15">
      <c r="A24" s="14" t="s">
        <v>5</v>
      </c>
      <c r="B24" s="14"/>
      <c r="C24" s="14"/>
      <c r="D24" s="21">
        <f>SUM(D22:D23)</f>
        <v>1838189</v>
      </c>
      <c r="E24" s="40">
        <f>SUM(E22:E23)</f>
        <v>1553102</v>
      </c>
      <c r="F24" s="21">
        <f>SUM(F22:F23)</f>
        <v>3572642</v>
      </c>
      <c r="G24" s="48">
        <f>SUM(G22:G23)</f>
        <v>3060582</v>
      </c>
      <c r="H24" s="11"/>
    </row>
    <row r="25" spans="1:8" ht="15">
      <c r="A25" s="14" t="s">
        <v>6</v>
      </c>
      <c r="B25" s="14"/>
      <c r="C25" s="14"/>
      <c r="D25" s="15">
        <v>-729068</v>
      </c>
      <c r="E25" s="32">
        <v>-621267</v>
      </c>
      <c r="F25" s="15">
        <v>-1402551</v>
      </c>
      <c r="G25" s="45">
        <v>-1245194</v>
      </c>
      <c r="H25" s="11"/>
    </row>
    <row r="26" spans="1:8" ht="15">
      <c r="A26" s="14" t="s">
        <v>7</v>
      </c>
      <c r="B26" s="14"/>
      <c r="C26" s="14"/>
      <c r="D26" s="17">
        <f>SUM(D24:D25)</f>
        <v>1109121</v>
      </c>
      <c r="E26" s="33">
        <f>SUM(E24:E25)</f>
        <v>931835</v>
      </c>
      <c r="F26" s="17">
        <f>SUM(F24:F25)</f>
        <v>2170091</v>
      </c>
      <c r="G26" s="46">
        <f>SUM(G24:G25)</f>
        <v>1815388</v>
      </c>
      <c r="H26" s="11"/>
    </row>
    <row r="27" spans="1:8" ht="15">
      <c r="A27" s="14" t="s">
        <v>8</v>
      </c>
      <c r="B27" s="14"/>
      <c r="C27" s="14"/>
      <c r="D27" s="15">
        <v>-128481</v>
      </c>
      <c r="E27" s="32">
        <v>-133325</v>
      </c>
      <c r="F27" s="15">
        <v>-396673</v>
      </c>
      <c r="G27" s="45">
        <v>-316498</v>
      </c>
      <c r="H27" s="11"/>
    </row>
    <row r="28" spans="1:8" ht="15">
      <c r="A28" s="16"/>
      <c r="B28" s="16"/>
      <c r="C28" s="16"/>
      <c r="D28" s="17">
        <f>SUM(D26:D27)</f>
        <v>980640</v>
      </c>
      <c r="E28" s="33">
        <f>SUM(E26:E27)</f>
        <v>798510</v>
      </c>
      <c r="F28" s="17">
        <f>SUM(F26:F27)</f>
        <v>1773418</v>
      </c>
      <c r="G28" s="46">
        <f>SUM(G26:G27)</f>
        <v>1498890</v>
      </c>
      <c r="H28" s="11"/>
    </row>
    <row r="29" spans="1:8" ht="15">
      <c r="A29" s="14" t="s">
        <v>35</v>
      </c>
      <c r="B29" s="14"/>
      <c r="C29" s="14"/>
      <c r="D29" s="23">
        <v>499</v>
      </c>
      <c r="E29" s="55">
        <v>378</v>
      </c>
      <c r="F29" s="23">
        <v>922</v>
      </c>
      <c r="G29" s="49">
        <v>645</v>
      </c>
      <c r="H29" s="11"/>
    </row>
    <row r="30" spans="1:8" ht="15">
      <c r="A30" s="14" t="s">
        <v>9</v>
      </c>
      <c r="B30" s="14"/>
      <c r="C30" s="14"/>
      <c r="D30" s="18">
        <f>SUM(D28:D29)</f>
        <v>981139</v>
      </c>
      <c r="E30" s="34">
        <f>SUM(E28:E29)</f>
        <v>798888</v>
      </c>
      <c r="F30" s="18">
        <f>SUM(F28:F29)</f>
        <v>1774340</v>
      </c>
      <c r="G30" s="47">
        <f>SUM(G28:G29)</f>
        <v>1499535</v>
      </c>
      <c r="H30" s="11"/>
    </row>
    <row r="31" spans="1:8" ht="15">
      <c r="A31" s="14" t="s">
        <v>26</v>
      </c>
      <c r="B31" s="14"/>
      <c r="C31" s="14"/>
      <c r="D31" s="23">
        <v>-277901</v>
      </c>
      <c r="E31" s="63">
        <v>-216286</v>
      </c>
      <c r="F31" s="23">
        <v>-502459</v>
      </c>
      <c r="G31" s="64">
        <v>-414179</v>
      </c>
      <c r="H31" s="11"/>
    </row>
    <row r="32" spans="1:12" ht="15">
      <c r="A32" s="14" t="s">
        <v>36</v>
      </c>
      <c r="B32" s="14"/>
      <c r="C32" s="14"/>
      <c r="D32" s="15">
        <f>SUM(D30:D31)</f>
        <v>703238</v>
      </c>
      <c r="E32" s="32">
        <f>SUM(E30:E31)</f>
        <v>582602</v>
      </c>
      <c r="F32" s="15">
        <f>SUM(F30:F31)</f>
        <v>1271881</v>
      </c>
      <c r="G32" s="45">
        <f>SUM(G30:G31)</f>
        <v>1085356</v>
      </c>
      <c r="H32" s="11"/>
      <c r="I32" s="24"/>
      <c r="L32" s="24"/>
    </row>
    <row r="33" spans="1:8" ht="15">
      <c r="A33" s="14" t="s">
        <v>10</v>
      </c>
      <c r="B33" s="14"/>
      <c r="C33" s="14"/>
      <c r="D33" s="65">
        <v>-9715</v>
      </c>
      <c r="E33" s="43">
        <v>10093</v>
      </c>
      <c r="F33" s="65">
        <v>-23319</v>
      </c>
      <c r="G33" s="50">
        <v>8560</v>
      </c>
      <c r="H33" s="11"/>
    </row>
    <row r="34" spans="1:8" ht="15">
      <c r="A34" s="14"/>
      <c r="B34" s="14"/>
      <c r="C34" s="14"/>
      <c r="D34" s="65"/>
      <c r="E34" s="43"/>
      <c r="F34" s="65"/>
      <c r="G34" s="50"/>
      <c r="H34" s="11"/>
    </row>
    <row r="35" spans="1:12" ht="15.75" thickBot="1">
      <c r="A35" s="14" t="s">
        <v>23</v>
      </c>
      <c r="B35" s="14"/>
      <c r="C35" s="14"/>
      <c r="D35" s="66">
        <f>SUM(D32:D33)</f>
        <v>693523</v>
      </c>
      <c r="E35" s="67">
        <f>SUM(E32:E33)</f>
        <v>592695</v>
      </c>
      <c r="F35" s="66">
        <f>SUM(F32:F33)</f>
        <v>1248562</v>
      </c>
      <c r="G35" s="68">
        <f>SUM(G32:G33)</f>
        <v>1093916</v>
      </c>
      <c r="H35" s="11"/>
      <c r="I35" s="24"/>
      <c r="L35" s="24"/>
    </row>
    <row r="36" spans="5:8" ht="12.75">
      <c r="E36" s="31"/>
      <c r="H36" s="11"/>
    </row>
    <row r="37" spans="1:8" ht="15" hidden="1">
      <c r="A37" s="14" t="s">
        <v>15</v>
      </c>
      <c r="B37" s="14"/>
      <c r="C37" s="14"/>
      <c r="D37" s="18"/>
      <c r="E37" s="34"/>
      <c r="F37" s="18"/>
      <c r="G37" s="47"/>
      <c r="H37" s="11"/>
    </row>
    <row r="38" spans="1:8" ht="15" hidden="1">
      <c r="A38" s="26" t="s">
        <v>16</v>
      </c>
      <c r="B38" s="26"/>
      <c r="C38" s="26"/>
      <c r="D38" s="27" t="s">
        <v>24</v>
      </c>
      <c r="E38" s="43" t="s">
        <v>31</v>
      </c>
      <c r="F38" s="27" t="s">
        <v>24</v>
      </c>
      <c r="G38" s="43" t="s">
        <v>32</v>
      </c>
      <c r="H38" s="11"/>
    </row>
    <row r="39" spans="1:7" ht="15.75" hidden="1" thickBot="1">
      <c r="A39" s="26" t="s">
        <v>17</v>
      </c>
      <c r="B39" s="26"/>
      <c r="C39" s="26"/>
      <c r="D39" s="28" t="s">
        <v>25</v>
      </c>
      <c r="E39" s="44" t="s">
        <v>31</v>
      </c>
      <c r="F39" s="28" t="s">
        <v>25</v>
      </c>
      <c r="G39" s="44" t="s">
        <v>32</v>
      </c>
    </row>
    <row r="40" spans="1:7" ht="15">
      <c r="A40" s="26"/>
      <c r="B40" s="26"/>
      <c r="C40" s="26"/>
      <c r="D40" s="27"/>
      <c r="E40" s="43"/>
      <c r="F40" s="27"/>
      <c r="G40" s="50"/>
    </row>
    <row r="42" spans="1:3" ht="12.75">
      <c r="A42" s="59" t="s">
        <v>33</v>
      </c>
      <c r="B42" s="59"/>
      <c r="C42" s="59"/>
    </row>
    <row r="43" spans="1:3" ht="12.75">
      <c r="A43" s="30"/>
      <c r="B43" s="30"/>
      <c r="C43" s="30"/>
    </row>
    <row r="44" spans="6:7" ht="12.75">
      <c r="F44" s="51"/>
      <c r="G44" s="52"/>
    </row>
  </sheetData>
  <mergeCells count="6">
    <mergeCell ref="D10:E10"/>
    <mergeCell ref="F10:G10"/>
    <mergeCell ref="A1:G1"/>
    <mergeCell ref="A2:G2"/>
    <mergeCell ref="A3:G3"/>
    <mergeCell ref="A4:G4"/>
  </mergeCells>
  <printOptions/>
  <pageMargins left="0.75" right="0.75" top="0.8" bottom="0.56" header="0.5" footer="0.5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B1">
      <selection activeCell="A1" sqref="A1"/>
    </sheetView>
  </sheetViews>
  <sheetFormatPr defaultColWidth="9.140625" defaultRowHeight="12.75"/>
  <cols>
    <col min="1" max="1" width="9.7109375" style="3" customWidth="1"/>
    <col min="2" max="2" width="22.421875" style="3" customWidth="1"/>
    <col min="3" max="3" width="10.7109375" style="3" customWidth="1"/>
    <col min="4" max="7" width="13.7109375" style="3" customWidth="1"/>
    <col min="8" max="16384" width="9.140625" style="3" customWidth="1"/>
  </cols>
  <sheetData>
    <row r="1" ht="12.75">
      <c r="G1" s="56"/>
    </row>
    <row r="2" spans="1:7" ht="14.25">
      <c r="A2" s="185" t="s">
        <v>11</v>
      </c>
      <c r="B2" s="185"/>
      <c r="C2" s="185"/>
      <c r="D2" s="185"/>
      <c r="E2" s="185"/>
      <c r="F2" s="185"/>
      <c r="G2" s="185"/>
    </row>
    <row r="3" spans="1:7" ht="12.75">
      <c r="A3" s="190" t="s">
        <v>12</v>
      </c>
      <c r="B3" s="190"/>
      <c r="C3" s="190"/>
      <c r="D3" s="190"/>
      <c r="E3" s="190"/>
      <c r="F3" s="190"/>
      <c r="G3" s="190"/>
    </row>
    <row r="4" spans="1:7" ht="12.75">
      <c r="A4" s="190"/>
      <c r="B4" s="190"/>
      <c r="C4" s="190"/>
      <c r="D4" s="190"/>
      <c r="E4" s="190"/>
      <c r="F4" s="190"/>
      <c r="G4" s="190"/>
    </row>
    <row r="5" spans="1:7" ht="12.75">
      <c r="A5" s="190"/>
      <c r="B5" s="190"/>
      <c r="C5" s="190"/>
      <c r="D5" s="190"/>
      <c r="E5" s="190"/>
      <c r="F5" s="190"/>
      <c r="G5" s="190"/>
    </row>
    <row r="6" spans="1:8" ht="12.75">
      <c r="A6" s="6"/>
      <c r="B6" s="6"/>
      <c r="C6" s="6"/>
      <c r="D6" s="6"/>
      <c r="E6" s="6"/>
      <c r="F6" s="6"/>
      <c r="G6" s="6"/>
      <c r="H6" s="6"/>
    </row>
    <row r="7" spans="1:8" ht="14.25">
      <c r="A7" s="1" t="s">
        <v>39</v>
      </c>
      <c r="B7" s="1"/>
      <c r="C7" s="1"/>
      <c r="D7" s="1"/>
      <c r="E7" s="1"/>
      <c r="F7" s="1"/>
      <c r="G7" s="1"/>
      <c r="H7" s="1"/>
    </row>
    <row r="8" spans="1:8" ht="14.25">
      <c r="A8" s="58" t="s">
        <v>40</v>
      </c>
      <c r="B8" s="58"/>
      <c r="C8" s="58"/>
      <c r="D8" s="1"/>
      <c r="E8" s="1"/>
      <c r="F8" s="1"/>
      <c r="G8" s="1"/>
      <c r="H8" s="1"/>
    </row>
    <row r="9" spans="1:8" ht="14.25">
      <c r="A9" s="57"/>
      <c r="B9" s="57"/>
      <c r="C9" s="57"/>
      <c r="D9" s="1"/>
      <c r="E9" s="1"/>
      <c r="F9" s="1"/>
      <c r="G9" s="1"/>
      <c r="H9" s="1"/>
    </row>
    <row r="10" spans="1:7" ht="14.25">
      <c r="A10" s="8"/>
      <c r="B10" s="8"/>
      <c r="C10" s="8"/>
      <c r="D10" s="9"/>
      <c r="E10" s="9"/>
      <c r="F10" s="9"/>
      <c r="G10" s="9"/>
    </row>
    <row r="11" spans="1:7" ht="15.75">
      <c r="A11" s="8"/>
      <c r="B11" s="8"/>
      <c r="C11" s="8"/>
      <c r="D11" s="185" t="s">
        <v>27</v>
      </c>
      <c r="E11" s="185"/>
      <c r="F11" s="189" t="s">
        <v>28</v>
      </c>
      <c r="G11" s="189"/>
    </row>
    <row r="12" spans="1:8" ht="14.25">
      <c r="A12" s="11"/>
      <c r="B12" s="11"/>
      <c r="C12" s="11"/>
      <c r="D12" s="12" t="s">
        <v>29</v>
      </c>
      <c r="E12" s="12" t="s">
        <v>30</v>
      </c>
      <c r="F12" s="12" t="s">
        <v>29</v>
      </c>
      <c r="G12" s="12" t="s">
        <v>30</v>
      </c>
      <c r="H12" s="13"/>
    </row>
    <row r="13" spans="1:8" ht="14.25">
      <c r="A13" s="11"/>
      <c r="B13" s="11"/>
      <c r="C13" s="11"/>
      <c r="D13" s="9" t="s">
        <v>0</v>
      </c>
      <c r="E13" s="9" t="s">
        <v>0</v>
      </c>
      <c r="F13" s="9" t="s">
        <v>0</v>
      </c>
      <c r="G13" s="9" t="s">
        <v>0</v>
      </c>
      <c r="H13" s="13"/>
    </row>
    <row r="14" spans="1:8" ht="14.25">
      <c r="A14" s="11"/>
      <c r="B14" s="11"/>
      <c r="C14" s="11"/>
      <c r="D14" s="9"/>
      <c r="E14" s="9"/>
      <c r="F14" s="9"/>
      <c r="G14" s="9"/>
      <c r="H14" s="13"/>
    </row>
    <row r="15" spans="1:8" ht="15">
      <c r="A15" s="14" t="s">
        <v>1</v>
      </c>
      <c r="B15" s="14"/>
      <c r="C15" s="14"/>
      <c r="D15" s="15">
        <v>1785446</v>
      </c>
      <c r="E15" s="32">
        <v>1349201</v>
      </c>
      <c r="F15" s="15">
        <v>3200466</v>
      </c>
      <c r="G15" s="32">
        <v>2678411</v>
      </c>
      <c r="H15" s="11"/>
    </row>
    <row r="16" spans="1:8" ht="15">
      <c r="A16" s="14" t="s">
        <v>2</v>
      </c>
      <c r="B16" s="14"/>
      <c r="C16" s="14"/>
      <c r="D16" s="15">
        <v>-782370</v>
      </c>
      <c r="E16" s="32">
        <v>-606080</v>
      </c>
      <c r="F16" s="15">
        <v>-1418304</v>
      </c>
      <c r="G16" s="32">
        <v>-1192094</v>
      </c>
      <c r="H16" s="11"/>
    </row>
    <row r="17" spans="1:8" ht="15">
      <c r="A17" s="14" t="s">
        <v>3</v>
      </c>
      <c r="B17" s="14"/>
      <c r="C17" s="14"/>
      <c r="D17" s="17">
        <f>SUM(D15:D16)</f>
        <v>1003076</v>
      </c>
      <c r="E17" s="33">
        <f>SUM(E15:E16)</f>
        <v>743121</v>
      </c>
      <c r="F17" s="17">
        <f>SUM(F15:F16)</f>
        <v>1782162</v>
      </c>
      <c r="G17" s="33">
        <f>SUM(G15:G16)</f>
        <v>1486317</v>
      </c>
      <c r="H17" s="11"/>
    </row>
    <row r="18" spans="1:8" ht="15">
      <c r="A18" s="14"/>
      <c r="B18" s="14"/>
      <c r="C18" s="14"/>
      <c r="D18" s="18"/>
      <c r="E18" s="34"/>
      <c r="F18" s="18"/>
      <c r="G18" s="34"/>
      <c r="H18" s="11"/>
    </row>
    <row r="19" spans="1:8" ht="15">
      <c r="A19" s="14" t="s">
        <v>34</v>
      </c>
      <c r="B19" s="14"/>
      <c r="C19" s="14"/>
      <c r="D19" s="15"/>
      <c r="E19" s="32"/>
      <c r="F19" s="15"/>
      <c r="G19" s="32"/>
      <c r="H19" s="11"/>
    </row>
    <row r="20" spans="1:8" ht="15">
      <c r="A20" s="16" t="s">
        <v>21</v>
      </c>
      <c r="B20" s="16"/>
      <c r="C20" s="16"/>
      <c r="D20" s="35">
        <v>193853</v>
      </c>
      <c r="E20" s="69">
        <v>92133</v>
      </c>
      <c r="F20" s="70">
        <v>325209</v>
      </c>
      <c r="G20" s="36">
        <v>186502</v>
      </c>
      <c r="H20" s="11"/>
    </row>
    <row r="21" spans="1:8" ht="15">
      <c r="A21" s="16" t="s">
        <v>22</v>
      </c>
      <c r="B21" s="16"/>
      <c r="C21" s="16"/>
      <c r="D21" s="37">
        <v>-55893</v>
      </c>
      <c r="E21" s="71">
        <v>-24833</v>
      </c>
      <c r="F21" s="72">
        <v>-74225</v>
      </c>
      <c r="G21" s="38">
        <v>-51787</v>
      </c>
      <c r="H21" s="11"/>
    </row>
    <row r="22" spans="1:8" ht="15">
      <c r="A22" s="16"/>
      <c r="B22" s="16"/>
      <c r="C22" s="16"/>
      <c r="D22" s="19">
        <f>SUM(D20:D21)</f>
        <v>137960</v>
      </c>
      <c r="E22" s="16">
        <f>SUM(E20:E21)</f>
        <v>67300</v>
      </c>
      <c r="F22" s="19">
        <f>SUM(F20:F21)</f>
        <v>250984</v>
      </c>
      <c r="G22" s="16">
        <f>SUM(G20:G21)</f>
        <v>134715</v>
      </c>
      <c r="H22" s="11"/>
    </row>
    <row r="23" spans="1:8" ht="15">
      <c r="A23" s="16"/>
      <c r="B23" s="16"/>
      <c r="C23" s="16"/>
      <c r="D23" s="17">
        <f>+D17+D22</f>
        <v>1141036</v>
      </c>
      <c r="E23" s="33">
        <f>+E17+E22</f>
        <v>810421</v>
      </c>
      <c r="F23" s="17">
        <f>+F17+F22</f>
        <v>2033146</v>
      </c>
      <c r="G23" s="33">
        <f>+G17+G22</f>
        <v>1621032</v>
      </c>
      <c r="H23" s="11"/>
    </row>
    <row r="24" spans="1:8" ht="15">
      <c r="A24" s="14" t="s">
        <v>19</v>
      </c>
      <c r="B24" s="14"/>
      <c r="C24" s="14"/>
      <c r="D24" s="15"/>
      <c r="E24" s="32"/>
      <c r="F24" s="15"/>
      <c r="G24" s="32"/>
      <c r="H24" s="11"/>
    </row>
    <row r="25" spans="1:8" ht="15">
      <c r="A25" s="14" t="s">
        <v>20</v>
      </c>
      <c r="B25" s="14"/>
      <c r="C25" s="14"/>
      <c r="D25" s="20">
        <v>2156475</v>
      </c>
      <c r="E25" s="73">
        <v>580759</v>
      </c>
      <c r="F25" s="21">
        <v>2918375</v>
      </c>
      <c r="G25" s="60">
        <v>580758</v>
      </c>
      <c r="H25" s="11"/>
    </row>
    <row r="26" spans="1:8" ht="15">
      <c r="A26" s="14" t="s">
        <v>38</v>
      </c>
      <c r="B26" s="14"/>
      <c r="C26" s="14"/>
      <c r="D26" s="22">
        <v>492282</v>
      </c>
      <c r="E26" s="63">
        <v>291465</v>
      </c>
      <c r="F26" s="23">
        <f>3817584-F25</f>
        <v>899209</v>
      </c>
      <c r="G26" s="39">
        <f>1180142-G25</f>
        <v>599384</v>
      </c>
      <c r="H26" s="11"/>
    </row>
    <row r="27" spans="1:8" ht="15">
      <c r="A27" s="14"/>
      <c r="B27" s="14"/>
      <c r="C27" s="14"/>
      <c r="D27" s="15">
        <f>SUM(D25:D26)</f>
        <v>2648757</v>
      </c>
      <c r="E27" s="32">
        <f>SUM(E25:E26)</f>
        <v>872224</v>
      </c>
      <c r="F27" s="15">
        <f>SUM(F25:F26)</f>
        <v>3817584</v>
      </c>
      <c r="G27" s="32">
        <f>SUM(G25:G26)</f>
        <v>1180142</v>
      </c>
      <c r="H27" s="11"/>
    </row>
    <row r="28" spans="1:8" ht="15">
      <c r="A28" s="14" t="s">
        <v>5</v>
      </c>
      <c r="B28" s="14"/>
      <c r="C28" s="14"/>
      <c r="D28" s="21">
        <f>+D23+D27</f>
        <v>3789793</v>
      </c>
      <c r="E28" s="40">
        <f>+E23+E27</f>
        <v>1682645</v>
      </c>
      <c r="F28" s="21">
        <f>+F23+F27</f>
        <v>5850730</v>
      </c>
      <c r="G28" s="40">
        <f>+G23+G27</f>
        <v>2801174</v>
      </c>
      <c r="H28" s="11"/>
    </row>
    <row r="29" spans="1:8" ht="15">
      <c r="A29" s="14" t="s">
        <v>6</v>
      </c>
      <c r="B29" s="14"/>
      <c r="C29" s="14"/>
      <c r="D29" s="15">
        <v>-623323</v>
      </c>
      <c r="E29" s="32">
        <v>-449139</v>
      </c>
      <c r="F29" s="15">
        <v>-1161572</v>
      </c>
      <c r="G29" s="32">
        <v>-919254</v>
      </c>
      <c r="H29" s="11"/>
    </row>
    <row r="30" spans="1:8" ht="15">
      <c r="A30" s="14" t="s">
        <v>7</v>
      </c>
      <c r="B30" s="14"/>
      <c r="C30" s="14"/>
      <c r="D30" s="17">
        <f>SUM(D28:D29)</f>
        <v>3166470</v>
      </c>
      <c r="E30" s="33">
        <f>SUM(E28:E29)</f>
        <v>1233506</v>
      </c>
      <c r="F30" s="17">
        <f>SUM(F28:F29)</f>
        <v>4689158</v>
      </c>
      <c r="G30" s="33">
        <f>SUM(G28:G29)</f>
        <v>1881920</v>
      </c>
      <c r="H30" s="11"/>
    </row>
    <row r="31" spans="1:8" ht="15">
      <c r="A31" s="14" t="s">
        <v>8</v>
      </c>
      <c r="B31" s="14"/>
      <c r="C31" s="14"/>
      <c r="D31" s="23">
        <v>-137473</v>
      </c>
      <c r="E31" s="63">
        <v>-119029</v>
      </c>
      <c r="F31" s="23">
        <v>-881317</v>
      </c>
      <c r="G31" s="63">
        <v>-248363</v>
      </c>
      <c r="H31" s="11"/>
    </row>
    <row r="32" spans="1:8" ht="15">
      <c r="A32" s="14" t="s">
        <v>9</v>
      </c>
      <c r="B32" s="14"/>
      <c r="C32" s="14"/>
      <c r="D32" s="18">
        <f>SUM(D30:D31)</f>
        <v>3028997</v>
      </c>
      <c r="E32" s="34">
        <f>SUM(E30:E31)</f>
        <v>1114477</v>
      </c>
      <c r="F32" s="18">
        <f>SUM(F30:F31)</f>
        <v>3807841</v>
      </c>
      <c r="G32" s="34">
        <f>SUM(G30:G31)</f>
        <v>1633557</v>
      </c>
      <c r="H32" s="11"/>
    </row>
    <row r="33" spans="1:8" ht="15">
      <c r="A33" s="14" t="s">
        <v>26</v>
      </c>
      <c r="B33" s="14"/>
      <c r="C33" s="14"/>
      <c r="D33" s="15">
        <v>-859042</v>
      </c>
      <c r="E33" s="32">
        <v>-302320</v>
      </c>
      <c r="F33" s="15">
        <v>-1087852</v>
      </c>
      <c r="G33" s="32">
        <v>-445877</v>
      </c>
      <c r="H33" s="11"/>
    </row>
    <row r="34" spans="1:8" ht="15">
      <c r="A34" s="14"/>
      <c r="B34" s="14"/>
      <c r="C34" s="14"/>
      <c r="D34" s="15"/>
      <c r="E34" s="32"/>
      <c r="F34" s="15"/>
      <c r="G34" s="32"/>
      <c r="H34" s="11"/>
    </row>
    <row r="35" spans="1:8" ht="15.75" thickBot="1">
      <c r="A35" s="14" t="s">
        <v>18</v>
      </c>
      <c r="B35" s="14"/>
      <c r="C35" s="14"/>
      <c r="D35" s="41">
        <f>SUM(D32:D33)</f>
        <v>2169955</v>
      </c>
      <c r="E35" s="42">
        <f>SUM(E32:E33)</f>
        <v>812157</v>
      </c>
      <c r="F35" s="41">
        <f>SUM(F32:F33)</f>
        <v>2719989</v>
      </c>
      <c r="G35" s="42">
        <f>SUM(G32:G33)</f>
        <v>1187680</v>
      </c>
      <c r="H35" s="11"/>
    </row>
    <row r="36" ht="12.75">
      <c r="H36" s="11"/>
    </row>
    <row r="37" spans="1:8" ht="12.75">
      <c r="A37" s="11"/>
      <c r="B37" s="11"/>
      <c r="C37" s="11"/>
      <c r="H37" s="11"/>
    </row>
    <row r="38" spans="1:8" ht="12.75">
      <c r="A38" s="11"/>
      <c r="B38" s="11"/>
      <c r="C38" s="11"/>
      <c r="H38" s="11"/>
    </row>
    <row r="39" spans="1:8" ht="12.75">
      <c r="A39" s="11"/>
      <c r="B39" s="11"/>
      <c r="C39" s="11"/>
      <c r="H39" s="11"/>
    </row>
    <row r="40" spans="1:8" ht="12.75">
      <c r="A40" s="62" t="s">
        <v>33</v>
      </c>
      <c r="B40" s="62"/>
      <c r="C40" s="62"/>
      <c r="H40" s="11"/>
    </row>
    <row r="41" spans="1:5" ht="12.75">
      <c r="A41" s="30"/>
      <c r="B41" s="30"/>
      <c r="C41" s="30"/>
      <c r="D41" s="29"/>
      <c r="E41" s="29"/>
    </row>
    <row r="42" spans="6:7" ht="12.75">
      <c r="F42" s="2"/>
      <c r="G42" s="2"/>
    </row>
  </sheetData>
  <mergeCells count="6">
    <mergeCell ref="D11:E11"/>
    <mergeCell ref="F11:G11"/>
    <mergeCell ref="A2:G2"/>
    <mergeCell ref="A3:G3"/>
    <mergeCell ref="A4:G4"/>
    <mergeCell ref="A5:G5"/>
  </mergeCells>
  <printOptions/>
  <pageMargins left="0.75" right="0.75" top="0.71" bottom="0.72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90" zoomScaleNormal="90" workbookViewId="0" topLeftCell="A39">
      <selection activeCell="F50" sqref="F50"/>
    </sheetView>
  </sheetViews>
  <sheetFormatPr defaultColWidth="11.00390625" defaultRowHeight="12.75"/>
  <cols>
    <col min="2" max="2" width="21.28125" style="0" customWidth="1"/>
    <col min="3" max="7" width="14.421875" style="0" customWidth="1"/>
  </cols>
  <sheetData>
    <row r="1" spans="1:7" ht="14.25">
      <c r="A1" s="191" t="s">
        <v>11</v>
      </c>
      <c r="B1" s="191"/>
      <c r="C1" s="191"/>
      <c r="D1" s="191"/>
      <c r="E1" s="191"/>
      <c r="F1" s="191"/>
      <c r="G1" s="191"/>
    </row>
    <row r="2" spans="1:7" ht="15">
      <c r="A2" s="192" t="s">
        <v>12</v>
      </c>
      <c r="B2" s="192"/>
      <c r="C2" s="192"/>
      <c r="D2" s="192"/>
      <c r="E2" s="192"/>
      <c r="F2" s="192"/>
      <c r="G2" s="192"/>
    </row>
    <row r="3" spans="1:7" ht="15">
      <c r="A3" s="75"/>
      <c r="B3" s="75"/>
      <c r="C3" s="75"/>
      <c r="D3" s="75"/>
      <c r="E3" s="75"/>
      <c r="F3" s="75"/>
      <c r="G3" s="75"/>
    </row>
    <row r="4" spans="1:7" ht="14.25">
      <c r="A4" s="193" t="s">
        <v>41</v>
      </c>
      <c r="B4" s="193"/>
      <c r="C4" s="193"/>
      <c r="D4" s="193"/>
      <c r="E4" s="193"/>
      <c r="F4" s="193"/>
      <c r="G4" s="193"/>
    </row>
    <row r="5" spans="1:7" ht="14.25">
      <c r="A5" s="193" t="s">
        <v>42</v>
      </c>
      <c r="B5" s="193"/>
      <c r="C5" s="193"/>
      <c r="D5" s="193"/>
      <c r="E5" s="193"/>
      <c r="F5" s="193"/>
      <c r="G5" s="193"/>
    </row>
    <row r="6" spans="1:7" ht="15">
      <c r="A6" s="77"/>
      <c r="B6" s="77"/>
      <c r="C6" s="77"/>
      <c r="D6" s="78" t="s">
        <v>43</v>
      </c>
      <c r="E6" s="79"/>
      <c r="F6" s="78" t="s">
        <v>44</v>
      </c>
      <c r="G6" s="79"/>
    </row>
    <row r="7" spans="1:7" ht="15">
      <c r="A7" s="77"/>
      <c r="B7" s="77"/>
      <c r="C7" s="77"/>
      <c r="D7" s="80" t="s">
        <v>29</v>
      </c>
      <c r="E7" s="81" t="s">
        <v>45</v>
      </c>
      <c r="F7" s="80" t="s">
        <v>29</v>
      </c>
      <c r="G7" s="81" t="s">
        <v>45</v>
      </c>
    </row>
    <row r="8" spans="1:7" ht="15">
      <c r="A8" s="1" t="s">
        <v>46</v>
      </c>
      <c r="B8" s="77"/>
      <c r="C8" s="77"/>
      <c r="D8" s="76" t="s">
        <v>0</v>
      </c>
      <c r="E8" s="76" t="s">
        <v>0</v>
      </c>
      <c r="F8" s="76" t="s">
        <v>0</v>
      </c>
      <c r="G8" s="76" t="s">
        <v>0</v>
      </c>
    </row>
    <row r="9" spans="1:7" ht="6" customHeight="1">
      <c r="A9" s="77"/>
      <c r="B9" s="77"/>
      <c r="C9" s="77"/>
      <c r="D9" s="82"/>
      <c r="E9" s="82"/>
      <c r="F9" s="82"/>
      <c r="G9" s="82"/>
    </row>
    <row r="10" spans="1:7" ht="15.75" customHeight="1">
      <c r="A10" s="83" t="s">
        <v>47</v>
      </c>
      <c r="B10" s="77"/>
      <c r="C10" s="77"/>
      <c r="D10" s="15">
        <v>30562373</v>
      </c>
      <c r="E10" s="32">
        <v>23009080</v>
      </c>
      <c r="F10" s="15">
        <v>23963839</v>
      </c>
      <c r="G10" s="32">
        <v>19527827</v>
      </c>
    </row>
    <row r="11" spans="1:7" ht="15.75" customHeight="1">
      <c r="A11" s="83" t="s">
        <v>48</v>
      </c>
      <c r="B11" s="77"/>
      <c r="C11" s="77"/>
      <c r="D11" s="15">
        <v>1061421</v>
      </c>
      <c r="E11" s="32">
        <v>6686790</v>
      </c>
      <c r="F11" s="15">
        <v>2800942</v>
      </c>
      <c r="G11" s="32">
        <v>6129488</v>
      </c>
    </row>
    <row r="12" spans="1:7" ht="15.75" customHeight="1">
      <c r="A12" s="83" t="s">
        <v>49</v>
      </c>
      <c r="B12" s="77"/>
      <c r="C12" s="77"/>
      <c r="D12" s="15">
        <v>4478356</v>
      </c>
      <c r="E12" s="84">
        <v>733631</v>
      </c>
      <c r="F12" s="12">
        <v>4471154</v>
      </c>
      <c r="G12" s="32">
        <v>722892</v>
      </c>
    </row>
    <row r="13" spans="1:7" ht="15.75" customHeight="1">
      <c r="A13" s="83" t="s">
        <v>50</v>
      </c>
      <c r="B13" s="77"/>
      <c r="C13" s="77"/>
      <c r="D13" s="15">
        <v>148728</v>
      </c>
      <c r="E13" s="32">
        <v>299557</v>
      </c>
      <c r="F13" s="15">
        <v>176840</v>
      </c>
      <c r="G13" s="32">
        <v>163807</v>
      </c>
    </row>
    <row r="14" spans="1:7" ht="15.75" customHeight="1">
      <c r="A14" s="83" t="s">
        <v>51</v>
      </c>
      <c r="B14" s="77"/>
      <c r="C14" s="77"/>
      <c r="D14" s="15">
        <v>26778933</v>
      </c>
      <c r="E14" s="32">
        <v>28703420</v>
      </c>
      <c r="F14" s="15">
        <v>21023778</v>
      </c>
      <c r="G14" s="32">
        <v>22700140</v>
      </c>
    </row>
    <row r="15" spans="1:7" ht="15.75" customHeight="1">
      <c r="A15" s="83" t="s">
        <v>52</v>
      </c>
      <c r="B15" s="77"/>
      <c r="C15" s="77"/>
      <c r="D15" s="15">
        <v>111895178</v>
      </c>
      <c r="E15" s="32">
        <v>109070491</v>
      </c>
      <c r="F15" s="15">
        <v>107645528</v>
      </c>
      <c r="G15" s="32">
        <v>86718412</v>
      </c>
    </row>
    <row r="16" spans="1:7" ht="15.75" customHeight="1">
      <c r="A16" s="83" t="s">
        <v>53</v>
      </c>
      <c r="B16" s="77"/>
      <c r="C16" s="77"/>
      <c r="D16" s="15">
        <v>1966573</v>
      </c>
      <c r="E16" s="32">
        <v>2076427</v>
      </c>
      <c r="F16" s="15">
        <v>807056</v>
      </c>
      <c r="G16" s="32">
        <v>827980</v>
      </c>
    </row>
    <row r="17" spans="1:7" ht="15.75" customHeight="1">
      <c r="A17" s="83" t="s">
        <v>54</v>
      </c>
      <c r="B17" s="77"/>
      <c r="C17" s="77"/>
      <c r="D17" s="15">
        <v>3935996</v>
      </c>
      <c r="E17" s="32">
        <v>3644199</v>
      </c>
      <c r="F17" s="15">
        <v>3786529</v>
      </c>
      <c r="G17" s="32">
        <v>2855634</v>
      </c>
    </row>
    <row r="18" spans="1:7" ht="15.75" customHeight="1">
      <c r="A18" s="83" t="s">
        <v>55</v>
      </c>
      <c r="B18" s="77"/>
      <c r="C18" s="77"/>
      <c r="D18" s="85">
        <v>0</v>
      </c>
      <c r="E18" s="86" t="s">
        <v>56</v>
      </c>
      <c r="F18" s="87">
        <v>1941400</v>
      </c>
      <c r="G18" s="84">
        <v>1869229</v>
      </c>
    </row>
    <row r="19" spans="1:7" ht="15">
      <c r="A19" s="83" t="s">
        <v>57</v>
      </c>
      <c r="B19" s="77"/>
      <c r="C19" s="77"/>
      <c r="D19" s="12">
        <v>19461</v>
      </c>
      <c r="E19" s="32">
        <v>18907</v>
      </c>
      <c r="F19" s="15">
        <v>9140</v>
      </c>
      <c r="G19" s="84">
        <v>9740</v>
      </c>
    </row>
    <row r="20" spans="1:7" ht="15.75" customHeight="1">
      <c r="A20" s="83" t="s">
        <v>58</v>
      </c>
      <c r="B20" s="77"/>
      <c r="C20" s="77"/>
      <c r="D20" s="15">
        <v>1337871</v>
      </c>
      <c r="E20" s="32">
        <v>1382822</v>
      </c>
      <c r="F20" s="15">
        <v>1189221</v>
      </c>
      <c r="G20" s="32">
        <v>1036638</v>
      </c>
    </row>
    <row r="21" spans="1:7" ht="15.75" customHeight="1">
      <c r="A21" s="77" t="s">
        <v>59</v>
      </c>
      <c r="B21" s="77"/>
      <c r="C21" s="77"/>
      <c r="D21" s="15">
        <v>1220771</v>
      </c>
      <c r="E21" s="88">
        <v>1261643</v>
      </c>
      <c r="F21" s="15">
        <v>1168336</v>
      </c>
      <c r="G21" s="88">
        <v>989362</v>
      </c>
    </row>
    <row r="22" spans="1:7" ht="15.75" customHeight="1">
      <c r="A22" s="83" t="s">
        <v>60</v>
      </c>
      <c r="B22" s="77"/>
      <c r="C22" s="77"/>
      <c r="D22" s="15">
        <v>2969233</v>
      </c>
      <c r="E22" s="84">
        <v>2620460</v>
      </c>
      <c r="F22" s="85">
        <v>0</v>
      </c>
      <c r="G22" s="86" t="s">
        <v>56</v>
      </c>
    </row>
    <row r="23" spans="1:7" ht="15.75" customHeight="1" thickBot="1">
      <c r="A23" s="82" t="s">
        <v>61</v>
      </c>
      <c r="B23" s="77"/>
      <c r="C23" s="77"/>
      <c r="D23" s="41">
        <f>SUM(D10:D22)</f>
        <v>186374894</v>
      </c>
      <c r="E23" s="42">
        <v>179507427</v>
      </c>
      <c r="F23" s="41">
        <f>SUM(F10:F22)</f>
        <v>168983763</v>
      </c>
      <c r="G23" s="42">
        <v>143551149</v>
      </c>
    </row>
    <row r="24" spans="1:7" ht="8.25" customHeight="1">
      <c r="A24" s="77"/>
      <c r="B24" s="77"/>
      <c r="C24" s="77"/>
      <c r="D24" s="15"/>
      <c r="E24" s="32"/>
      <c r="F24" s="15"/>
      <c r="G24" s="32"/>
    </row>
    <row r="25" spans="1:7" ht="15">
      <c r="A25" s="1" t="s">
        <v>62</v>
      </c>
      <c r="B25" s="77"/>
      <c r="C25" s="77"/>
      <c r="D25" s="15"/>
      <c r="E25" s="32"/>
      <c r="F25" s="15"/>
      <c r="G25" s="32"/>
    </row>
    <row r="26" spans="1:7" ht="6.75" customHeight="1">
      <c r="A26" s="77"/>
      <c r="B26" s="77"/>
      <c r="C26" s="77"/>
      <c r="D26" s="15"/>
      <c r="E26" s="32"/>
      <c r="F26" s="15"/>
      <c r="G26" s="32"/>
    </row>
    <row r="27" spans="1:7" ht="15.75" customHeight="1">
      <c r="A27" s="83" t="s">
        <v>63</v>
      </c>
      <c r="B27" s="77"/>
      <c r="C27" s="77"/>
      <c r="D27" s="15">
        <v>125892606</v>
      </c>
      <c r="E27" s="32">
        <v>123365942</v>
      </c>
      <c r="F27" s="15">
        <v>113959413</v>
      </c>
      <c r="G27" s="32">
        <v>96868877</v>
      </c>
    </row>
    <row r="28" spans="1:7" ht="15.75" customHeight="1">
      <c r="A28" s="83" t="s">
        <v>64</v>
      </c>
      <c r="B28" s="77"/>
      <c r="C28" s="77"/>
      <c r="D28" s="15"/>
      <c r="E28" s="32"/>
      <c r="F28" s="15"/>
      <c r="G28" s="32"/>
    </row>
    <row r="29" spans="1:7" ht="15.75" customHeight="1">
      <c r="A29" s="83" t="s">
        <v>65</v>
      </c>
      <c r="B29" s="77"/>
      <c r="C29" s="77"/>
      <c r="D29" s="15">
        <v>16486056</v>
      </c>
      <c r="E29" s="32">
        <v>14498206</v>
      </c>
      <c r="F29" s="15">
        <v>15288642</v>
      </c>
      <c r="G29" s="32">
        <v>14177337</v>
      </c>
    </row>
    <row r="30" spans="1:7" ht="15.75" customHeight="1">
      <c r="A30" s="83" t="s">
        <v>66</v>
      </c>
      <c r="B30" s="77"/>
      <c r="C30" s="77"/>
      <c r="D30" s="15"/>
      <c r="E30" s="32"/>
      <c r="F30" s="15"/>
      <c r="G30" s="32"/>
    </row>
    <row r="31" spans="1:7" ht="15.75" customHeight="1">
      <c r="A31" s="83" t="s">
        <v>67</v>
      </c>
      <c r="B31" s="77"/>
      <c r="C31" s="77"/>
      <c r="D31" s="15">
        <v>10404827</v>
      </c>
      <c r="E31" s="32">
        <v>6988031</v>
      </c>
      <c r="F31" s="15">
        <v>10033253</v>
      </c>
      <c r="G31" s="32">
        <v>6338687</v>
      </c>
    </row>
    <row r="32" spans="1:7" ht="15.75" customHeight="1">
      <c r="A32" s="83" t="s">
        <v>68</v>
      </c>
      <c r="B32" s="77"/>
      <c r="C32" s="77"/>
      <c r="D32" s="15">
        <v>1749710</v>
      </c>
      <c r="E32" s="32">
        <v>3319429</v>
      </c>
      <c r="F32" s="15">
        <v>2516536</v>
      </c>
      <c r="G32" s="32">
        <v>5746147</v>
      </c>
    </row>
    <row r="33" spans="1:8" ht="15.75" customHeight="1">
      <c r="A33" s="83" t="s">
        <v>69</v>
      </c>
      <c r="B33" s="77"/>
      <c r="C33" s="77"/>
      <c r="D33" s="15">
        <v>2953053</v>
      </c>
      <c r="E33" s="32">
        <v>3173396</v>
      </c>
      <c r="F33" s="15">
        <v>2803711</v>
      </c>
      <c r="G33" s="32">
        <v>1815950</v>
      </c>
      <c r="H33" s="3"/>
    </row>
    <row r="34" spans="1:8" ht="15.75" customHeight="1">
      <c r="A34" s="83" t="s">
        <v>70</v>
      </c>
      <c r="B34" s="77"/>
      <c r="C34" s="77"/>
      <c r="D34" s="15">
        <v>5653628</v>
      </c>
      <c r="E34" s="32">
        <v>6532046</v>
      </c>
      <c r="F34" s="15">
        <v>5653628</v>
      </c>
      <c r="G34" s="32">
        <v>2711118</v>
      </c>
      <c r="H34" s="3"/>
    </row>
    <row r="35" spans="1:7" ht="15.75" customHeight="1">
      <c r="A35" s="83" t="s">
        <v>71</v>
      </c>
      <c r="B35" s="77"/>
      <c r="C35" s="77"/>
      <c r="D35" s="15">
        <v>1100500</v>
      </c>
      <c r="E35" s="32">
        <v>932330</v>
      </c>
      <c r="F35" s="15">
        <v>1069747</v>
      </c>
      <c r="G35" s="32">
        <v>790000</v>
      </c>
    </row>
    <row r="36" spans="1:7" ht="15.75" customHeight="1">
      <c r="A36" s="83" t="s">
        <v>72</v>
      </c>
      <c r="B36" s="77"/>
      <c r="C36" s="77"/>
      <c r="D36" s="15">
        <v>11546</v>
      </c>
      <c r="E36" s="32">
        <v>10806</v>
      </c>
      <c r="F36" s="85">
        <v>0</v>
      </c>
      <c r="G36" s="86" t="s">
        <v>56</v>
      </c>
    </row>
    <row r="37" spans="1:9" ht="15.75" customHeight="1">
      <c r="A37" s="83" t="s">
        <v>73</v>
      </c>
      <c r="B37" s="77"/>
      <c r="C37" s="77"/>
      <c r="D37" s="15">
        <v>3004000</v>
      </c>
      <c r="E37" s="32">
        <v>3004000</v>
      </c>
      <c r="F37" s="15">
        <v>3004000</v>
      </c>
      <c r="G37" s="32">
        <v>3004000</v>
      </c>
      <c r="H37" s="89"/>
      <c r="I37" s="89"/>
    </row>
    <row r="38" spans="1:9" ht="15.75" customHeight="1">
      <c r="A38" s="83" t="s">
        <v>74</v>
      </c>
      <c r="B38" s="77"/>
      <c r="C38" s="77"/>
      <c r="D38" s="15">
        <v>73310</v>
      </c>
      <c r="E38" s="32">
        <v>101491</v>
      </c>
      <c r="F38" s="85">
        <v>0</v>
      </c>
      <c r="G38" s="86" t="s">
        <v>56</v>
      </c>
      <c r="H38" s="89"/>
      <c r="I38" s="89"/>
    </row>
    <row r="39" spans="1:9" ht="15.75" customHeight="1">
      <c r="A39" s="83" t="s">
        <v>75</v>
      </c>
      <c r="B39" s="77"/>
      <c r="C39" s="77"/>
      <c r="D39" s="15">
        <v>2895923</v>
      </c>
      <c r="E39" s="84">
        <v>2518969</v>
      </c>
      <c r="F39" s="85">
        <v>0</v>
      </c>
      <c r="G39" s="86" t="s">
        <v>56</v>
      </c>
      <c r="H39" s="89"/>
      <c r="I39" s="89"/>
    </row>
    <row r="40" spans="1:7" ht="15.75" customHeight="1">
      <c r="A40" s="82" t="s">
        <v>76</v>
      </c>
      <c r="B40" s="77"/>
      <c r="C40" s="77"/>
      <c r="D40" s="90">
        <f>SUM(D27:D39)</f>
        <v>170225159</v>
      </c>
      <c r="E40" s="91">
        <v>164444646</v>
      </c>
      <c r="F40" s="90">
        <f>SUM(F27:F39)</f>
        <v>154328930</v>
      </c>
      <c r="G40" s="91">
        <v>131452116</v>
      </c>
    </row>
    <row r="41" spans="1:7" ht="10.5" customHeight="1">
      <c r="A41" s="77"/>
      <c r="B41" s="77"/>
      <c r="C41" s="77"/>
      <c r="D41" s="82"/>
      <c r="E41" s="77"/>
      <c r="F41" s="15"/>
      <c r="G41" s="32"/>
    </row>
    <row r="42" spans="1:7" ht="15">
      <c r="A42" s="1" t="s">
        <v>77</v>
      </c>
      <c r="B42" s="77"/>
      <c r="C42" s="77"/>
      <c r="D42" s="15"/>
      <c r="E42" s="92"/>
      <c r="F42" s="15"/>
      <c r="G42" s="32"/>
    </row>
    <row r="43" spans="1:7" ht="9" customHeight="1">
      <c r="A43" s="77"/>
      <c r="B43" s="77"/>
      <c r="C43" s="77"/>
      <c r="E43" s="32"/>
      <c r="F43" s="15"/>
      <c r="G43" s="32"/>
    </row>
    <row r="44" spans="1:7" ht="15.75" customHeight="1">
      <c r="A44" s="83" t="s">
        <v>78</v>
      </c>
      <c r="B44" s="77"/>
      <c r="C44" s="77"/>
      <c r="D44" s="15">
        <v>3648371</v>
      </c>
      <c r="E44" s="32">
        <v>3600172</v>
      </c>
      <c r="F44" s="15">
        <v>3648371</v>
      </c>
      <c r="G44" s="32">
        <v>3600172</v>
      </c>
    </row>
    <row r="45" spans="1:7" ht="15.75" customHeight="1">
      <c r="A45" s="83" t="s">
        <v>79</v>
      </c>
      <c r="B45" s="77"/>
      <c r="C45" s="93"/>
      <c r="D45" s="15">
        <v>12064039</v>
      </c>
      <c r="E45" s="32">
        <v>11023264</v>
      </c>
      <c r="F45" s="15">
        <v>11006462</v>
      </c>
      <c r="G45" s="32">
        <v>8498861</v>
      </c>
    </row>
    <row r="46" spans="1:7" ht="15.75" customHeight="1">
      <c r="A46" s="77"/>
      <c r="B46" s="77"/>
      <c r="C46" s="77"/>
      <c r="D46" s="90">
        <f>SUM(D44:D45)</f>
        <v>15712410</v>
      </c>
      <c r="E46" s="91">
        <v>14623436</v>
      </c>
      <c r="F46" s="90">
        <f>SUM(F44:F45)</f>
        <v>14654833</v>
      </c>
      <c r="G46" s="91">
        <v>12099033</v>
      </c>
    </row>
    <row r="47" spans="1:7" ht="9.75" customHeight="1">
      <c r="A47" s="77"/>
      <c r="B47" s="77"/>
      <c r="C47" s="77"/>
      <c r="D47" s="82"/>
      <c r="E47" s="77"/>
      <c r="F47" s="82"/>
      <c r="G47" s="77"/>
    </row>
    <row r="48" spans="1:7" ht="15.75" customHeight="1">
      <c r="A48" s="1" t="s">
        <v>80</v>
      </c>
      <c r="B48" s="77"/>
      <c r="C48" s="77"/>
      <c r="D48" s="23">
        <v>437325</v>
      </c>
      <c r="E48" s="55">
        <v>439345</v>
      </c>
      <c r="F48" s="184">
        <v>0</v>
      </c>
      <c r="G48" s="94" t="s">
        <v>56</v>
      </c>
    </row>
    <row r="49" spans="1:7" ht="15.75" customHeight="1">
      <c r="A49" s="82" t="s">
        <v>81</v>
      </c>
      <c r="B49" s="77"/>
      <c r="C49" s="77"/>
      <c r="D49" s="18"/>
      <c r="E49" s="34"/>
      <c r="F49" s="95"/>
      <c r="G49" s="96"/>
    </row>
    <row r="50" spans="1:7" ht="15.75" customHeight="1" thickBot="1">
      <c r="A50" s="82" t="s">
        <v>82</v>
      </c>
      <c r="C50" s="77"/>
      <c r="D50" s="97">
        <f>+D40+D46+D48</f>
        <v>186374894</v>
      </c>
      <c r="E50" s="99">
        <v>179507427</v>
      </c>
      <c r="F50" s="97">
        <f>+F40+F46+F48</f>
        <v>168983763</v>
      </c>
      <c r="G50" s="99">
        <v>143551149</v>
      </c>
    </row>
    <row r="51" spans="1:7" ht="8.25" customHeight="1">
      <c r="A51" s="100"/>
      <c r="D51" s="101"/>
      <c r="E51" s="102"/>
      <c r="F51" s="101"/>
      <c r="G51" s="102"/>
    </row>
    <row r="52" spans="1:7" ht="15.75" customHeight="1" thickBot="1">
      <c r="A52" s="1" t="s">
        <v>83</v>
      </c>
      <c r="B52" s="77"/>
      <c r="C52" s="77"/>
      <c r="D52" s="97">
        <v>108197799</v>
      </c>
      <c r="E52" s="99">
        <v>92376859</v>
      </c>
      <c r="F52" s="97">
        <v>105793704</v>
      </c>
      <c r="G52" s="99">
        <v>86909280</v>
      </c>
    </row>
    <row r="53" spans="4:7" ht="9" customHeight="1">
      <c r="D53" s="103"/>
      <c r="E53" s="103"/>
      <c r="F53" s="103"/>
      <c r="G53" s="103"/>
    </row>
    <row r="54" spans="1:7" ht="15">
      <c r="A54" s="104" t="s">
        <v>84</v>
      </c>
      <c r="B54" s="104"/>
      <c r="C54" s="77"/>
      <c r="D54" s="77"/>
      <c r="E54" s="77"/>
      <c r="F54" s="77"/>
      <c r="G54" s="77"/>
    </row>
    <row r="55" spans="1:7" ht="15">
      <c r="A55" s="104" t="s">
        <v>85</v>
      </c>
      <c r="B55" s="104"/>
      <c r="C55" s="77"/>
      <c r="D55" s="77"/>
      <c r="E55" s="77"/>
      <c r="F55" s="77"/>
      <c r="G55" s="77"/>
    </row>
    <row r="56" spans="1:7" ht="15">
      <c r="A56" s="77" t="s">
        <v>86</v>
      </c>
      <c r="B56" s="104"/>
      <c r="C56" s="77"/>
      <c r="D56" s="105">
        <v>0.1026</v>
      </c>
      <c r="E56" s="106">
        <v>0.1089</v>
      </c>
      <c r="F56" s="105">
        <v>0.0911</v>
      </c>
      <c r="G56" s="106">
        <v>0.1154</v>
      </c>
    </row>
    <row r="57" spans="1:7" ht="15.75" thickBot="1">
      <c r="A57" s="77" t="s">
        <v>87</v>
      </c>
      <c r="B57" s="104"/>
      <c r="C57" s="77"/>
      <c r="D57" s="107">
        <v>0.1463</v>
      </c>
      <c r="E57" s="108">
        <v>0.1562</v>
      </c>
      <c r="F57" s="107">
        <v>0.1264</v>
      </c>
      <c r="G57" s="108">
        <v>0.1474</v>
      </c>
    </row>
    <row r="58" spans="1:7" ht="15.75" customHeight="1">
      <c r="A58" s="104" t="s">
        <v>88</v>
      </c>
      <c r="B58" s="77"/>
      <c r="C58" s="103"/>
      <c r="D58" s="103"/>
      <c r="E58" s="109"/>
      <c r="F58" s="102"/>
      <c r="G58" s="109"/>
    </row>
    <row r="59" spans="1:7" ht="15.75">
      <c r="A59" s="77" t="s">
        <v>86</v>
      </c>
      <c r="B59" s="77"/>
      <c r="C59" s="103"/>
      <c r="D59" s="105">
        <v>0.0934</v>
      </c>
      <c r="E59" s="109">
        <v>0.1037</v>
      </c>
      <c r="F59" s="110">
        <v>0.081</v>
      </c>
      <c r="G59" s="109">
        <v>0.1086</v>
      </c>
    </row>
    <row r="60" spans="1:7" ht="16.5" thickBot="1">
      <c r="A60" s="77" t="s">
        <v>87</v>
      </c>
      <c r="B60" s="77"/>
      <c r="C60" s="103"/>
      <c r="D60" s="107">
        <v>0.1371</v>
      </c>
      <c r="E60" s="111">
        <v>0.151</v>
      </c>
      <c r="F60" s="107">
        <v>0.1164</v>
      </c>
      <c r="G60" s="111">
        <v>0.1407</v>
      </c>
    </row>
    <row r="61" spans="1:7" ht="6" customHeight="1">
      <c r="A61" s="77"/>
      <c r="B61" s="77"/>
      <c r="C61" s="103"/>
      <c r="D61" s="103"/>
      <c r="E61" s="109"/>
      <c r="F61" s="103"/>
      <c r="G61" s="109"/>
    </row>
    <row r="62" spans="1:7" ht="16.5" customHeight="1" thickBot="1">
      <c r="A62" s="77" t="s">
        <v>89</v>
      </c>
      <c r="B62" s="77"/>
      <c r="C62" s="103"/>
      <c r="D62" s="112" t="s">
        <v>90</v>
      </c>
      <c r="E62" s="113" t="s">
        <v>91</v>
      </c>
      <c r="F62" s="112" t="s">
        <v>92</v>
      </c>
      <c r="G62" s="113" t="s">
        <v>93</v>
      </c>
    </row>
    <row r="63" spans="1:7" ht="9" customHeight="1">
      <c r="A63" s="1"/>
      <c r="B63" s="77"/>
      <c r="C63" s="103"/>
      <c r="D63" s="103"/>
      <c r="F63" s="103"/>
      <c r="G63" s="103"/>
    </row>
    <row r="64" spans="1:7" ht="15.75">
      <c r="A64" s="62" t="s">
        <v>33</v>
      </c>
      <c r="B64" s="114"/>
      <c r="C64" s="103"/>
      <c r="D64" s="103"/>
      <c r="E64" s="103"/>
      <c r="F64" s="103"/>
      <c r="G64" s="103"/>
    </row>
  </sheetData>
  <mergeCells count="4">
    <mergeCell ref="A1:G1"/>
    <mergeCell ref="A2:G2"/>
    <mergeCell ref="A4:G4"/>
    <mergeCell ref="A5:G5"/>
  </mergeCells>
  <printOptions/>
  <pageMargins left="0.75" right="0.61" top="0.65" bottom="0.4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03" customWidth="1"/>
    <col min="2" max="2" width="24.7109375" style="103" customWidth="1"/>
    <col min="3" max="3" width="1.8515625" style="103" customWidth="1"/>
    <col min="4" max="4" width="12.140625" style="103" customWidth="1"/>
    <col min="5" max="5" width="0.71875" style="103" customWidth="1"/>
    <col min="6" max="6" width="12.28125" style="103" customWidth="1"/>
    <col min="7" max="7" width="0.71875" style="103" customWidth="1"/>
    <col min="8" max="8" width="15.140625" style="103" customWidth="1"/>
    <col min="9" max="9" width="0.85546875" style="103" customWidth="1"/>
    <col min="10" max="10" width="20.140625" style="103" customWidth="1"/>
    <col min="11" max="11" width="0.9921875" style="103" customWidth="1"/>
    <col min="12" max="12" width="12.140625" style="103" customWidth="1"/>
    <col min="13" max="13" width="0.71875" style="125" customWidth="1"/>
    <col min="14" max="14" width="14.57421875" style="103" customWidth="1"/>
    <col min="15" max="15" width="0.71875" style="103" customWidth="1"/>
    <col min="16" max="16" width="13.57421875" style="103" customWidth="1"/>
    <col min="17" max="17" width="0.71875" style="103" customWidth="1"/>
    <col min="18" max="18" width="15.57421875" style="103" customWidth="1"/>
    <col min="19" max="21" width="9.140625" style="103" customWidth="1"/>
    <col min="22" max="22" width="12.140625" style="103" customWidth="1"/>
    <col min="23" max="16384" width="9.140625" style="103" customWidth="1"/>
  </cols>
  <sheetData>
    <row r="1" spans="1:19" ht="15.75" customHeight="1">
      <c r="A1" s="115" t="s">
        <v>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5"/>
      <c r="O1" s="115"/>
      <c r="P1" s="115"/>
      <c r="Q1" s="115"/>
      <c r="R1" s="115"/>
      <c r="S1" s="115"/>
    </row>
    <row r="2" spans="1:19" ht="15.75" customHeight="1">
      <c r="A2" s="77" t="s">
        <v>12</v>
      </c>
      <c r="B2" s="115"/>
      <c r="C2" s="115"/>
      <c r="D2" s="115"/>
      <c r="E2" s="115"/>
      <c r="F2" s="115"/>
      <c r="G2" s="115"/>
      <c r="H2" s="117"/>
      <c r="I2" s="115"/>
      <c r="J2" s="115"/>
      <c r="K2" s="115"/>
      <c r="L2" s="115"/>
      <c r="M2" s="116"/>
      <c r="N2" s="115"/>
      <c r="O2" s="115"/>
      <c r="P2" s="115"/>
      <c r="Q2" s="115"/>
      <c r="R2" s="115"/>
      <c r="S2" s="115"/>
    </row>
    <row r="3" spans="1:19" ht="13.5" customHeight="1">
      <c r="A3" s="115"/>
      <c r="B3" s="115"/>
      <c r="C3" s="115"/>
      <c r="D3" s="115"/>
      <c r="E3" s="115"/>
      <c r="F3" s="115"/>
      <c r="G3" s="115"/>
      <c r="H3" s="115"/>
      <c r="I3" s="115"/>
      <c r="J3" s="117"/>
      <c r="K3" s="115"/>
      <c r="L3" s="115"/>
      <c r="M3" s="116"/>
      <c r="N3" s="115"/>
      <c r="O3" s="115"/>
      <c r="P3" s="115"/>
      <c r="Q3" s="115"/>
      <c r="R3" s="115"/>
      <c r="S3" s="115"/>
    </row>
    <row r="4" spans="1:19" ht="15.75" customHeight="1">
      <c r="A4" s="115" t="s">
        <v>94</v>
      </c>
      <c r="B4" s="115"/>
      <c r="C4" s="115"/>
      <c r="D4" s="115"/>
      <c r="E4" s="115"/>
      <c r="F4" s="115"/>
      <c r="G4" s="115"/>
      <c r="H4" s="115"/>
      <c r="I4" s="115"/>
      <c r="J4" s="118"/>
      <c r="K4" s="115"/>
      <c r="L4" s="118"/>
      <c r="M4" s="116"/>
      <c r="N4" s="115"/>
      <c r="O4" s="115"/>
      <c r="P4" s="115"/>
      <c r="Q4" s="115"/>
      <c r="R4" s="115"/>
      <c r="S4" s="115"/>
    </row>
    <row r="5" spans="1:19" ht="15.75" customHeight="1">
      <c r="A5" s="115" t="s">
        <v>95</v>
      </c>
      <c r="B5" s="115"/>
      <c r="C5" s="115"/>
      <c r="D5" s="115"/>
      <c r="E5" s="115"/>
      <c r="F5" s="115"/>
      <c r="G5" s="115"/>
      <c r="H5" s="115"/>
      <c r="I5" s="115"/>
      <c r="J5" s="118"/>
      <c r="K5" s="115"/>
      <c r="L5" s="118"/>
      <c r="M5" s="116"/>
      <c r="N5" s="115"/>
      <c r="O5" s="115"/>
      <c r="P5" s="115"/>
      <c r="Q5" s="115"/>
      <c r="R5" s="115"/>
      <c r="S5" s="115"/>
    </row>
    <row r="6" spans="1:19" ht="11.25" customHeight="1">
      <c r="A6" s="115"/>
      <c r="B6" s="115"/>
      <c r="C6" s="115"/>
      <c r="D6" s="115"/>
      <c r="E6" s="115"/>
      <c r="F6" s="115"/>
      <c r="G6" s="115"/>
      <c r="H6" s="115"/>
      <c r="I6" s="115"/>
      <c r="J6" s="118"/>
      <c r="K6" s="115"/>
      <c r="L6" s="118"/>
      <c r="M6" s="116"/>
      <c r="N6" s="115"/>
      <c r="O6" s="115"/>
      <c r="P6" s="115"/>
      <c r="Q6" s="115"/>
      <c r="R6" s="115"/>
      <c r="S6" s="115"/>
    </row>
    <row r="7" spans="1:19" ht="15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ht="15.75" customHeight="1">
      <c r="A8" s="115" t="s">
        <v>43</v>
      </c>
      <c r="B8" s="115"/>
      <c r="C8" s="115"/>
      <c r="D8" s="115"/>
      <c r="E8" s="115"/>
      <c r="F8" s="115"/>
      <c r="G8" s="115"/>
      <c r="H8" s="194" t="s">
        <v>96</v>
      </c>
      <c r="I8" s="194"/>
      <c r="J8" s="194"/>
      <c r="K8" s="194"/>
      <c r="L8" s="194"/>
      <c r="M8" s="194"/>
      <c r="N8" s="194"/>
      <c r="P8" s="119" t="s">
        <v>97</v>
      </c>
      <c r="Q8" s="115"/>
      <c r="R8" s="115"/>
      <c r="S8" s="115"/>
    </row>
    <row r="9" spans="1:19" ht="15.75" customHeight="1">
      <c r="A9" s="120"/>
      <c r="B9" s="120"/>
      <c r="C9" s="120"/>
      <c r="F9" s="121"/>
      <c r="G9" s="122"/>
      <c r="H9" s="122"/>
      <c r="I9" s="122"/>
      <c r="J9" s="122"/>
      <c r="K9" s="122"/>
      <c r="L9" s="122"/>
      <c r="M9" s="122"/>
      <c r="N9" s="122" t="s">
        <v>98</v>
      </c>
      <c r="O9" s="123"/>
      <c r="P9" s="121"/>
      <c r="Q9" s="122"/>
      <c r="R9" s="122"/>
      <c r="S9" s="115"/>
    </row>
    <row r="10" spans="1:19" ht="15.75" customHeight="1">
      <c r="A10" s="120"/>
      <c r="B10" s="120"/>
      <c r="C10" s="120"/>
      <c r="F10" s="122" t="s">
        <v>99</v>
      </c>
      <c r="G10" s="122"/>
      <c r="H10" s="122" t="s">
        <v>100</v>
      </c>
      <c r="I10" s="122"/>
      <c r="J10" s="122" t="s">
        <v>101</v>
      </c>
      <c r="K10" s="122"/>
      <c r="L10" s="122" t="s">
        <v>102</v>
      </c>
      <c r="M10" s="122"/>
      <c r="N10" s="122" t="s">
        <v>103</v>
      </c>
      <c r="O10" s="123"/>
      <c r="P10" s="122" t="s">
        <v>104</v>
      </c>
      <c r="Q10" s="122"/>
      <c r="R10" s="121"/>
      <c r="S10" s="115"/>
    </row>
    <row r="11" spans="1:19" ht="15.75" customHeight="1">
      <c r="A11" s="120"/>
      <c r="B11" s="124"/>
      <c r="C11" s="120"/>
      <c r="F11" s="122" t="s">
        <v>102</v>
      </c>
      <c r="G11" s="122"/>
      <c r="H11" s="122" t="s">
        <v>105</v>
      </c>
      <c r="I11" s="122"/>
      <c r="J11" s="122" t="s">
        <v>106</v>
      </c>
      <c r="K11" s="122"/>
      <c r="L11" s="122" t="s">
        <v>106</v>
      </c>
      <c r="M11" s="122"/>
      <c r="N11" s="122" t="s">
        <v>106</v>
      </c>
      <c r="O11" s="123"/>
      <c r="P11" s="122" t="s">
        <v>107</v>
      </c>
      <c r="Q11" s="122"/>
      <c r="R11" s="122" t="s">
        <v>108</v>
      </c>
      <c r="S11" s="115"/>
    </row>
    <row r="12" spans="1:19" ht="15.75" customHeight="1">
      <c r="A12" s="120"/>
      <c r="B12" s="124"/>
      <c r="C12" s="120"/>
      <c r="F12" s="122" t="s">
        <v>0</v>
      </c>
      <c r="G12" s="122"/>
      <c r="H12" s="122" t="s">
        <v>0</v>
      </c>
      <c r="I12" s="122"/>
      <c r="J12" s="122" t="s">
        <v>0</v>
      </c>
      <c r="K12" s="122"/>
      <c r="L12" s="122" t="s">
        <v>0</v>
      </c>
      <c r="M12" s="122"/>
      <c r="N12" s="122" t="s">
        <v>0</v>
      </c>
      <c r="O12" s="123"/>
      <c r="P12" s="122" t="s">
        <v>0</v>
      </c>
      <c r="Q12" s="122"/>
      <c r="R12" s="122" t="s">
        <v>0</v>
      </c>
      <c r="S12" s="115"/>
    </row>
    <row r="13" spans="2:18" s="125" customFormat="1" ht="15.75" customHeight="1">
      <c r="B13" s="126"/>
      <c r="C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22" s="125" customFormat="1" ht="15.75" customHeight="1">
      <c r="A14" s="129" t="s">
        <v>109</v>
      </c>
      <c r="B14" s="126"/>
      <c r="C14" s="127"/>
      <c r="F14" s="128">
        <v>3600172</v>
      </c>
      <c r="G14" s="128"/>
      <c r="H14" s="128">
        <v>500566</v>
      </c>
      <c r="I14" s="128"/>
      <c r="J14" s="128">
        <v>4274198</v>
      </c>
      <c r="K14" s="128"/>
      <c r="L14" s="128">
        <v>15250</v>
      </c>
      <c r="M14" s="128"/>
      <c r="N14" s="128">
        <v>38188</v>
      </c>
      <c r="O14" s="128"/>
      <c r="P14" s="128">
        <v>6195062</v>
      </c>
      <c r="Q14" s="128"/>
      <c r="R14" s="128">
        <f>SUM(F14:P14)</f>
        <v>14623436</v>
      </c>
      <c r="V14" s="130"/>
    </row>
    <row r="15" spans="1:18" s="125" customFormat="1" ht="15.75" customHeight="1">
      <c r="A15" s="131" t="s">
        <v>110</v>
      </c>
      <c r="B15" s="126"/>
      <c r="C15" s="127"/>
      <c r="F15" s="132">
        <v>0</v>
      </c>
      <c r="G15" s="133"/>
      <c r="H15" s="133">
        <v>0</v>
      </c>
      <c r="I15" s="133"/>
      <c r="J15" s="133">
        <v>0</v>
      </c>
      <c r="K15" s="133"/>
      <c r="L15" s="133">
        <v>0</v>
      </c>
      <c r="M15" s="133"/>
      <c r="N15" s="133">
        <v>40338</v>
      </c>
      <c r="O15" s="133"/>
      <c r="P15" s="133">
        <v>0</v>
      </c>
      <c r="Q15" s="133"/>
      <c r="R15" s="134">
        <f aca="true" t="shared" si="0" ref="R15:R27">SUM(F15:P15)</f>
        <v>40338</v>
      </c>
    </row>
    <row r="16" spans="1:18" s="125" customFormat="1" ht="15.75" customHeight="1">
      <c r="A16" s="135" t="s">
        <v>111</v>
      </c>
      <c r="B16" s="126"/>
      <c r="C16" s="127"/>
      <c r="F16" s="136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/>
    </row>
    <row r="17" spans="1:18" s="125" customFormat="1" ht="15.75" customHeight="1">
      <c r="A17" s="135" t="s">
        <v>112</v>
      </c>
      <c r="B17" s="126"/>
      <c r="C17" s="127"/>
      <c r="F17" s="139">
        <v>0</v>
      </c>
      <c r="G17" s="140"/>
      <c r="H17" s="140">
        <v>0</v>
      </c>
      <c r="I17" s="140"/>
      <c r="J17" s="140">
        <v>0</v>
      </c>
      <c r="K17" s="140"/>
      <c r="L17" s="140">
        <v>0</v>
      </c>
      <c r="M17" s="140"/>
      <c r="N17" s="140">
        <v>0</v>
      </c>
      <c r="O17" s="140"/>
      <c r="P17" s="140">
        <v>2945</v>
      </c>
      <c r="Q17" s="140"/>
      <c r="R17" s="141">
        <f t="shared" si="0"/>
        <v>2945</v>
      </c>
    </row>
    <row r="18" spans="1:18" s="125" customFormat="1" ht="15.75" customHeight="1">
      <c r="A18" s="135" t="s">
        <v>113</v>
      </c>
      <c r="B18" s="126"/>
      <c r="C18" s="12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1:18" s="125" customFormat="1" ht="15.75" customHeight="1">
      <c r="A19" s="135" t="s">
        <v>114</v>
      </c>
      <c r="B19" s="126"/>
      <c r="C19" s="127"/>
      <c r="F19" s="137">
        <f>SUM(F15:F17)</f>
        <v>0</v>
      </c>
      <c r="G19" s="137"/>
      <c r="H19" s="137">
        <f>SUM(H15:H17)</f>
        <v>0</v>
      </c>
      <c r="I19" s="137"/>
      <c r="J19" s="137">
        <f>SUM(J15:J17)</f>
        <v>0</v>
      </c>
      <c r="K19" s="137"/>
      <c r="L19" s="137">
        <f>SUM(L15:L17)</f>
        <v>0</v>
      </c>
      <c r="M19" s="137"/>
      <c r="N19" s="137">
        <f>SUM(N15:N17)</f>
        <v>40338</v>
      </c>
      <c r="O19" s="137"/>
      <c r="P19" s="137">
        <f>SUM(P15:P17)</f>
        <v>2945</v>
      </c>
      <c r="Q19" s="137"/>
      <c r="R19" s="137">
        <f>SUM(R15:R17)</f>
        <v>43283</v>
      </c>
    </row>
    <row r="20" spans="1:18" s="125" customFormat="1" ht="15.75" customHeight="1">
      <c r="A20" s="135" t="s">
        <v>115</v>
      </c>
      <c r="B20" s="142"/>
      <c r="C20" s="143"/>
      <c r="D20" s="143"/>
      <c r="E20" s="143"/>
      <c r="F20" s="144">
        <v>0</v>
      </c>
      <c r="G20" s="144"/>
      <c r="H20" s="144">
        <v>0</v>
      </c>
      <c r="I20" s="144"/>
      <c r="J20" s="144">
        <v>0</v>
      </c>
      <c r="K20" s="144"/>
      <c r="L20" s="144">
        <v>0</v>
      </c>
      <c r="M20" s="144"/>
      <c r="N20" s="144">
        <v>0</v>
      </c>
      <c r="O20" s="144"/>
      <c r="P20" s="144">
        <v>1248562</v>
      </c>
      <c r="Q20" s="144"/>
      <c r="R20" s="128">
        <f t="shared" si="0"/>
        <v>1248562</v>
      </c>
    </row>
    <row r="21" spans="1:18" s="125" customFormat="1" ht="15.75" customHeight="1">
      <c r="A21" s="135" t="s">
        <v>116</v>
      </c>
      <c r="B21" s="142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28"/>
    </row>
    <row r="22" spans="1:18" s="125" customFormat="1" ht="15.75" customHeight="1">
      <c r="A22" s="135" t="s">
        <v>117</v>
      </c>
      <c r="B22" s="142"/>
      <c r="C22" s="143"/>
      <c r="D22" s="143"/>
      <c r="E22" s="143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28"/>
    </row>
    <row r="23" spans="1:18" s="125" customFormat="1" ht="15.75" customHeight="1">
      <c r="A23" s="135" t="s">
        <v>118</v>
      </c>
      <c r="B23" s="142"/>
      <c r="C23" s="143"/>
      <c r="D23" s="143"/>
      <c r="E23" s="143"/>
      <c r="F23" s="144">
        <v>0</v>
      </c>
      <c r="G23" s="144"/>
      <c r="H23" s="144">
        <v>0</v>
      </c>
      <c r="I23" s="144"/>
      <c r="J23" s="144">
        <v>-551250</v>
      </c>
      <c r="K23" s="144"/>
      <c r="L23" s="144">
        <v>0</v>
      </c>
      <c r="M23" s="144"/>
      <c r="N23" s="144">
        <v>0</v>
      </c>
      <c r="O23" s="144"/>
      <c r="P23" s="144">
        <v>551250</v>
      </c>
      <c r="Q23" s="144"/>
      <c r="R23" s="128">
        <f t="shared" si="0"/>
        <v>0</v>
      </c>
    </row>
    <row r="24" spans="1:18" s="125" customFormat="1" ht="15.75" customHeight="1">
      <c r="A24" s="135" t="s">
        <v>119</v>
      </c>
      <c r="B24" s="142"/>
      <c r="C24" s="143"/>
      <c r="D24" s="143"/>
      <c r="E24" s="143"/>
      <c r="F24" s="144">
        <v>0</v>
      </c>
      <c r="G24" s="144"/>
      <c r="H24" s="144">
        <v>0</v>
      </c>
      <c r="I24" s="144"/>
      <c r="J24" s="144">
        <v>238053</v>
      </c>
      <c r="K24" s="144"/>
      <c r="L24" s="144">
        <v>0</v>
      </c>
      <c r="M24" s="144"/>
      <c r="N24" s="144">
        <v>0</v>
      </c>
      <c r="O24" s="144"/>
      <c r="P24" s="144">
        <v>-238053</v>
      </c>
      <c r="Q24" s="144"/>
      <c r="R24" s="128">
        <f t="shared" si="0"/>
        <v>0</v>
      </c>
    </row>
    <row r="25" spans="1:18" s="125" customFormat="1" ht="15.75" customHeight="1">
      <c r="A25" s="135" t="s">
        <v>120</v>
      </c>
      <c r="B25" s="145"/>
      <c r="C25" s="143"/>
      <c r="D25" s="143"/>
      <c r="E25" s="143"/>
      <c r="F25" s="144">
        <v>48199</v>
      </c>
      <c r="G25" s="144"/>
      <c r="H25" s="144">
        <v>397363</v>
      </c>
      <c r="I25" s="144"/>
      <c r="J25" s="144">
        <v>0</v>
      </c>
      <c r="K25" s="144"/>
      <c r="L25" s="144">
        <v>0</v>
      </c>
      <c r="M25" s="144"/>
      <c r="N25" s="144">
        <v>0</v>
      </c>
      <c r="O25" s="144"/>
      <c r="P25" s="144">
        <v>0</v>
      </c>
      <c r="Q25" s="144"/>
      <c r="R25" s="128">
        <f t="shared" si="0"/>
        <v>445562</v>
      </c>
    </row>
    <row r="26" spans="1:18" s="143" customFormat="1" ht="15.75" customHeight="1">
      <c r="A26" s="135" t="s">
        <v>121</v>
      </c>
      <c r="B26" s="142"/>
      <c r="C26" s="146"/>
      <c r="F26" s="144">
        <v>0</v>
      </c>
      <c r="G26" s="144"/>
      <c r="H26" s="144">
        <v>0</v>
      </c>
      <c r="I26" s="144"/>
      <c r="J26" s="144">
        <v>0</v>
      </c>
      <c r="K26" s="144"/>
      <c r="L26" s="144">
        <v>0</v>
      </c>
      <c r="M26" s="144"/>
      <c r="N26" s="144">
        <v>0</v>
      </c>
      <c r="O26" s="144"/>
      <c r="P26" s="144">
        <v>0</v>
      </c>
      <c r="Q26" s="144"/>
      <c r="R26" s="128">
        <f t="shared" si="0"/>
        <v>0</v>
      </c>
    </row>
    <row r="27" spans="1:18" s="143" customFormat="1" ht="15.75" customHeight="1">
      <c r="A27" s="135" t="s">
        <v>122</v>
      </c>
      <c r="B27" s="142"/>
      <c r="C27" s="146"/>
      <c r="F27" s="144">
        <v>0</v>
      </c>
      <c r="G27" s="144"/>
      <c r="H27" s="144">
        <v>0</v>
      </c>
      <c r="I27" s="144"/>
      <c r="J27" s="144">
        <v>0</v>
      </c>
      <c r="K27" s="144"/>
      <c r="L27" s="144">
        <v>0</v>
      </c>
      <c r="M27" s="144"/>
      <c r="N27" s="144">
        <v>0</v>
      </c>
      <c r="O27" s="144"/>
      <c r="P27" s="144">
        <v>-648433</v>
      </c>
      <c r="Q27" s="144"/>
      <c r="R27" s="128">
        <f t="shared" si="0"/>
        <v>-648433</v>
      </c>
    </row>
    <row r="28" spans="1:20" s="125" customFormat="1" ht="15.75" customHeight="1" thickBot="1">
      <c r="A28" s="129" t="s">
        <v>123</v>
      </c>
      <c r="B28" s="126"/>
      <c r="C28" s="127"/>
      <c r="F28" s="147">
        <f>F14+SUM(F19:F27)</f>
        <v>3648371</v>
      </c>
      <c r="G28" s="147"/>
      <c r="H28" s="147">
        <f>H14+SUM(H19:H27)</f>
        <v>897929</v>
      </c>
      <c r="I28" s="147"/>
      <c r="J28" s="147">
        <f>J14+SUM(J19:J27)</f>
        <v>3961001</v>
      </c>
      <c r="K28" s="147"/>
      <c r="L28" s="147">
        <f>L14+SUM(L19:L27)</f>
        <v>15250</v>
      </c>
      <c r="M28" s="147"/>
      <c r="N28" s="147">
        <f>N14+SUM(N19:N27)</f>
        <v>78526</v>
      </c>
      <c r="O28" s="147"/>
      <c r="P28" s="147">
        <f>P14+SUM(P19:P27)</f>
        <v>7111333</v>
      </c>
      <c r="Q28" s="148"/>
      <c r="R28" s="147">
        <f>R14+SUM(R19:R27)</f>
        <v>15712410</v>
      </c>
      <c r="T28" s="130"/>
    </row>
    <row r="29" spans="1:20" s="125" customFormat="1" ht="15.75" customHeight="1">
      <c r="A29" s="129"/>
      <c r="B29" s="126"/>
      <c r="C29" s="12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49"/>
      <c r="R29" s="137"/>
      <c r="T29" s="130"/>
    </row>
    <row r="30" spans="1:18" ht="15.7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1:18" s="125" customFormat="1" ht="15.75" customHeight="1">
      <c r="A31" s="116"/>
      <c r="B31" s="150"/>
      <c r="C31" s="151"/>
      <c r="F31" s="152"/>
      <c r="G31" s="153"/>
      <c r="H31" s="151"/>
      <c r="I31" s="151"/>
      <c r="J31" s="151"/>
      <c r="K31" s="151"/>
      <c r="L31" s="151"/>
      <c r="M31" s="116"/>
      <c r="N31" s="151"/>
      <c r="O31" s="116"/>
      <c r="P31" s="116"/>
      <c r="Q31" s="116"/>
      <c r="R31" s="116"/>
    </row>
    <row r="32" spans="1:18" s="125" customFormat="1" ht="15.75" customHeight="1">
      <c r="A32" s="129" t="s">
        <v>124</v>
      </c>
      <c r="B32" s="126"/>
      <c r="C32" s="127"/>
      <c r="F32" s="128">
        <v>3589465</v>
      </c>
      <c r="G32" s="128"/>
      <c r="H32" s="128">
        <v>444672</v>
      </c>
      <c r="I32" s="128"/>
      <c r="J32" s="128">
        <v>3746207</v>
      </c>
      <c r="K32" s="128"/>
      <c r="L32" s="128">
        <v>15250</v>
      </c>
      <c r="M32" s="128"/>
      <c r="N32" s="128">
        <v>42082</v>
      </c>
      <c r="O32" s="128"/>
      <c r="P32" s="128">
        <v>5647557</v>
      </c>
      <c r="Q32" s="128"/>
      <c r="R32" s="128">
        <f>SUM(F32:P32)</f>
        <v>13485233</v>
      </c>
    </row>
    <row r="33" spans="1:18" s="125" customFormat="1" ht="15.75" customHeight="1">
      <c r="A33" s="131" t="s">
        <v>125</v>
      </c>
      <c r="B33" s="126"/>
      <c r="C33" s="12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1:18" s="125" customFormat="1" ht="15.75" customHeight="1">
      <c r="A34" s="131" t="s">
        <v>126</v>
      </c>
      <c r="B34" s="126"/>
      <c r="C34" s="12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8" s="125" customFormat="1" ht="15.75" customHeight="1">
      <c r="A35" s="131" t="s">
        <v>127</v>
      </c>
      <c r="B35" s="126"/>
      <c r="C35" s="127"/>
      <c r="F35" s="137">
        <v>0</v>
      </c>
      <c r="G35" s="137"/>
      <c r="H35" s="137">
        <v>0</v>
      </c>
      <c r="I35" s="137"/>
      <c r="J35" s="137">
        <v>0</v>
      </c>
      <c r="K35" s="137"/>
      <c r="L35" s="137">
        <v>0</v>
      </c>
      <c r="M35" s="137"/>
      <c r="N35" s="137">
        <v>15673</v>
      </c>
      <c r="O35" s="137"/>
      <c r="P35" s="137">
        <v>0</v>
      </c>
      <c r="Q35" s="137"/>
      <c r="R35" s="137">
        <f aca="true" t="shared" si="1" ref="R35:R40">SUM(F35:P35)</f>
        <v>15673</v>
      </c>
    </row>
    <row r="36" spans="1:18" s="125" customFormat="1" ht="15.75" customHeight="1">
      <c r="A36" s="131" t="s">
        <v>115</v>
      </c>
      <c r="B36" s="126"/>
      <c r="F36" s="128">
        <v>0</v>
      </c>
      <c r="G36" s="128"/>
      <c r="H36" s="128">
        <v>0</v>
      </c>
      <c r="I36" s="128"/>
      <c r="J36" s="128">
        <v>0</v>
      </c>
      <c r="K36" s="128"/>
      <c r="L36" s="128">
        <v>0</v>
      </c>
      <c r="M36" s="128"/>
      <c r="N36" s="128">
        <v>0</v>
      </c>
      <c r="O36" s="128"/>
      <c r="P36" s="128">
        <v>1093916</v>
      </c>
      <c r="Q36" s="128"/>
      <c r="R36" s="137">
        <f t="shared" si="1"/>
        <v>1093916</v>
      </c>
    </row>
    <row r="37" spans="1:18" s="125" customFormat="1" ht="15.75" customHeight="1">
      <c r="A37" s="131" t="s">
        <v>128</v>
      </c>
      <c r="B37" s="126"/>
      <c r="F37" s="121" t="s">
        <v>56</v>
      </c>
      <c r="G37" s="128"/>
      <c r="H37" s="121" t="s">
        <v>56</v>
      </c>
      <c r="I37" s="128"/>
      <c r="J37" s="128">
        <v>298000</v>
      </c>
      <c r="K37" s="128"/>
      <c r="L37" s="121" t="s">
        <v>56</v>
      </c>
      <c r="M37" s="128"/>
      <c r="N37" s="121" t="s">
        <v>56</v>
      </c>
      <c r="O37" s="128"/>
      <c r="P37" s="128">
        <v>-298000</v>
      </c>
      <c r="Q37" s="128"/>
      <c r="R37" s="137">
        <f t="shared" si="1"/>
        <v>0</v>
      </c>
    </row>
    <row r="38" spans="1:18" s="125" customFormat="1" ht="15.75" customHeight="1">
      <c r="A38" s="131" t="s">
        <v>120</v>
      </c>
      <c r="B38" s="154"/>
      <c r="F38" s="128">
        <v>9596</v>
      </c>
      <c r="G38" s="128"/>
      <c r="H38" s="128">
        <v>55894</v>
      </c>
      <c r="I38" s="128"/>
      <c r="J38" s="128">
        <v>0</v>
      </c>
      <c r="K38" s="128"/>
      <c r="L38" s="128">
        <v>0</v>
      </c>
      <c r="M38" s="128"/>
      <c r="N38" s="128">
        <v>0</v>
      </c>
      <c r="O38" s="128"/>
      <c r="P38" s="128">
        <v>0</v>
      </c>
      <c r="Q38" s="128"/>
      <c r="R38" s="137">
        <f t="shared" si="1"/>
        <v>65490</v>
      </c>
    </row>
    <row r="39" spans="1:18" s="125" customFormat="1" ht="15.75" customHeight="1">
      <c r="A39" s="131" t="s">
        <v>121</v>
      </c>
      <c r="B39" s="154"/>
      <c r="F39" s="128">
        <v>1111</v>
      </c>
      <c r="G39" s="128"/>
      <c r="H39" s="128">
        <v>0</v>
      </c>
      <c r="I39" s="128"/>
      <c r="J39" s="128">
        <v>0</v>
      </c>
      <c r="K39" s="128"/>
      <c r="L39" s="128">
        <v>0</v>
      </c>
      <c r="M39" s="128"/>
      <c r="N39" s="128">
        <v>0</v>
      </c>
      <c r="O39" s="128"/>
      <c r="P39" s="128">
        <v>-1111</v>
      </c>
      <c r="Q39" s="128"/>
      <c r="R39" s="137">
        <f t="shared" si="1"/>
        <v>0</v>
      </c>
    </row>
    <row r="40" spans="1:18" s="125" customFormat="1" ht="15.75" customHeight="1">
      <c r="A40" s="131" t="s">
        <v>122</v>
      </c>
      <c r="B40" s="126"/>
      <c r="C40" s="127"/>
      <c r="F40" s="128">
        <v>0</v>
      </c>
      <c r="G40" s="128"/>
      <c r="H40" s="128">
        <v>0</v>
      </c>
      <c r="I40" s="128"/>
      <c r="J40" s="128">
        <v>0</v>
      </c>
      <c r="K40" s="128"/>
      <c r="L40" s="128">
        <v>0</v>
      </c>
      <c r="M40" s="128"/>
      <c r="N40" s="128">
        <v>0</v>
      </c>
      <c r="O40" s="128"/>
      <c r="P40" s="128">
        <v>-440662</v>
      </c>
      <c r="Q40" s="128"/>
      <c r="R40" s="137">
        <f t="shared" si="1"/>
        <v>-440662</v>
      </c>
    </row>
    <row r="41" spans="1:20" s="125" customFormat="1" ht="15.75" customHeight="1" thickBot="1">
      <c r="A41" s="129" t="s">
        <v>129</v>
      </c>
      <c r="B41" s="126"/>
      <c r="C41" s="127"/>
      <c r="F41" s="147">
        <f>SUM(F32:F40)</f>
        <v>3600172</v>
      </c>
      <c r="G41" s="147">
        <f aca="true" t="shared" si="2" ref="G41:R41">SUM(G32:G40)</f>
        <v>0</v>
      </c>
      <c r="H41" s="147">
        <f t="shared" si="2"/>
        <v>500566</v>
      </c>
      <c r="I41" s="147">
        <f t="shared" si="2"/>
        <v>0</v>
      </c>
      <c r="J41" s="147">
        <f t="shared" si="2"/>
        <v>4044207</v>
      </c>
      <c r="K41" s="147">
        <f t="shared" si="2"/>
        <v>0</v>
      </c>
      <c r="L41" s="147">
        <f t="shared" si="2"/>
        <v>15250</v>
      </c>
      <c r="M41" s="147">
        <f t="shared" si="2"/>
        <v>0</v>
      </c>
      <c r="N41" s="147">
        <f t="shared" si="2"/>
        <v>57755</v>
      </c>
      <c r="O41" s="147">
        <f t="shared" si="2"/>
        <v>0</v>
      </c>
      <c r="P41" s="147">
        <f t="shared" si="2"/>
        <v>6001700</v>
      </c>
      <c r="Q41" s="147">
        <f t="shared" si="2"/>
        <v>0</v>
      </c>
      <c r="R41" s="147">
        <f t="shared" si="2"/>
        <v>14219650</v>
      </c>
      <c r="T41" s="130"/>
    </row>
    <row r="42" s="125" customFormat="1" ht="15.75" customHeight="1"/>
    <row r="43" spans="2:18" s="125" customFormat="1" ht="15.75" customHeight="1">
      <c r="B43" s="115" t="s">
        <v>33</v>
      </c>
      <c r="C43" s="127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</row>
    <row r="44" ht="15.75" customHeight="1" hidden="1">
      <c r="P44" s="156"/>
    </row>
    <row r="45" ht="15.75" customHeight="1" hidden="1"/>
    <row r="46" spans="1:18" ht="15.75" customHeight="1" hidden="1">
      <c r="A46" s="125"/>
      <c r="B46" s="115"/>
      <c r="C46" s="127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</row>
    <row r="47" spans="1:18" ht="15.75" customHeight="1" hidden="1">
      <c r="A47" s="115" t="s">
        <v>11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6"/>
      <c r="N47" s="115"/>
      <c r="O47" s="115"/>
      <c r="P47" s="115"/>
      <c r="Q47" s="115"/>
      <c r="R47" s="115"/>
    </row>
    <row r="48" spans="1:18" ht="15.75" customHeight="1" hidden="1">
      <c r="A48" s="115" t="s">
        <v>130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6"/>
      <c r="N48" s="115"/>
      <c r="O48" s="115"/>
      <c r="P48" s="115"/>
      <c r="Q48" s="115"/>
      <c r="R48" s="115"/>
    </row>
    <row r="49" spans="1:18" ht="15.75" hidden="1">
      <c r="A49" s="115"/>
      <c r="B49" s="124"/>
      <c r="C49" s="120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  <row r="50" spans="1:18" ht="15.75" hidden="1">
      <c r="A50" s="115" t="s">
        <v>131</v>
      </c>
      <c r="B50" s="115"/>
      <c r="C50" s="115"/>
      <c r="D50" s="115"/>
      <c r="E50" s="115"/>
      <c r="F50" s="115"/>
      <c r="G50" s="115"/>
      <c r="H50" s="115"/>
      <c r="I50" s="115"/>
      <c r="J50" s="118"/>
      <c r="K50" s="115"/>
      <c r="L50" s="118"/>
      <c r="M50" s="116"/>
      <c r="N50" s="115"/>
      <c r="O50" s="115"/>
      <c r="P50" s="115"/>
      <c r="Q50" s="115"/>
      <c r="R50" s="115"/>
    </row>
    <row r="51" spans="1:18" ht="15.75" hidden="1">
      <c r="A51" s="115" t="s">
        <v>132</v>
      </c>
      <c r="B51" s="115"/>
      <c r="C51" s="115"/>
      <c r="D51" s="115"/>
      <c r="E51" s="115"/>
      <c r="F51" s="115"/>
      <c r="G51" s="115"/>
      <c r="H51" s="115"/>
      <c r="I51" s="115"/>
      <c r="J51" s="118"/>
      <c r="K51" s="115"/>
      <c r="L51" s="118"/>
      <c r="M51" s="116"/>
      <c r="N51" s="115"/>
      <c r="O51" s="115"/>
      <c r="P51" s="115"/>
      <c r="Q51" s="115"/>
      <c r="R51" s="115"/>
    </row>
    <row r="52" spans="1:18" ht="15.75" hidden="1">
      <c r="A52" s="115"/>
      <c r="B52" s="115"/>
      <c r="C52" s="115"/>
      <c r="D52" s="115"/>
      <c r="E52" s="115"/>
      <c r="F52" s="115"/>
      <c r="G52" s="115"/>
      <c r="H52" s="115"/>
      <c r="I52" s="115"/>
      <c r="J52" s="118"/>
      <c r="K52" s="115"/>
      <c r="L52" s="118"/>
      <c r="M52" s="116"/>
      <c r="N52" s="115"/>
      <c r="O52" s="115"/>
      <c r="P52" s="115"/>
      <c r="Q52" s="115"/>
      <c r="R52" s="115"/>
    </row>
    <row r="53" spans="1:18" ht="15.75" hidden="1">
      <c r="A53" s="115" t="s">
        <v>44</v>
      </c>
      <c r="B53" s="115"/>
      <c r="C53" s="115"/>
      <c r="D53" s="115"/>
      <c r="E53" s="115"/>
      <c r="F53" s="115"/>
      <c r="G53" s="115"/>
      <c r="H53" s="115"/>
      <c r="I53" s="115"/>
      <c r="J53" s="118"/>
      <c r="K53" s="115"/>
      <c r="L53" s="118"/>
      <c r="M53" s="116"/>
      <c r="N53" s="115"/>
      <c r="O53" s="115"/>
      <c r="P53" s="115"/>
      <c r="Q53" s="115"/>
      <c r="R53" s="115"/>
    </row>
    <row r="54" spans="1:18" ht="15.75" hidden="1">
      <c r="A54" s="115"/>
      <c r="B54" s="115"/>
      <c r="C54" s="115"/>
      <c r="D54" s="115"/>
      <c r="E54" s="115"/>
      <c r="F54" s="115"/>
      <c r="G54" s="115"/>
      <c r="H54" s="115"/>
      <c r="I54" s="115"/>
      <c r="J54" s="194" t="s">
        <v>133</v>
      </c>
      <c r="K54" s="194"/>
      <c r="L54" s="194"/>
      <c r="M54" s="194"/>
      <c r="N54" s="194"/>
      <c r="O54" s="115"/>
      <c r="P54" s="115" t="s">
        <v>97</v>
      </c>
      <c r="Q54" s="115"/>
      <c r="R54" s="115"/>
    </row>
    <row r="55" spans="1:18" ht="15.75" hidden="1">
      <c r="A55" s="115"/>
      <c r="B55" s="115"/>
      <c r="C55" s="115"/>
      <c r="D55" s="115"/>
      <c r="E55" s="115"/>
      <c r="F55" s="118"/>
      <c r="G55" s="118"/>
      <c r="H55" s="118"/>
      <c r="I55" s="118"/>
      <c r="J55" s="118"/>
      <c r="K55" s="118"/>
      <c r="L55" s="118"/>
      <c r="M55" s="115"/>
      <c r="N55" s="118"/>
      <c r="O55" s="118"/>
      <c r="P55" s="118"/>
      <c r="Q55" s="115"/>
      <c r="R55" s="115"/>
    </row>
    <row r="56" spans="1:18" ht="15.75" hidden="1">
      <c r="A56" s="120"/>
      <c r="B56" s="120"/>
      <c r="C56" s="120"/>
      <c r="D56" s="115"/>
      <c r="E56" s="118"/>
      <c r="H56" s="158"/>
      <c r="I56" s="158"/>
      <c r="J56" s="158"/>
      <c r="K56" s="158"/>
      <c r="L56" s="158"/>
      <c r="M56" s="158"/>
      <c r="N56" s="158" t="s">
        <v>98</v>
      </c>
      <c r="O56" s="158"/>
      <c r="P56" s="158"/>
      <c r="Q56" s="158"/>
      <c r="R56" s="158"/>
    </row>
    <row r="57" spans="1:18" ht="15.75" hidden="1">
      <c r="A57" s="120"/>
      <c r="B57" s="120"/>
      <c r="C57" s="120"/>
      <c r="D57" s="118"/>
      <c r="E57" s="118"/>
      <c r="H57" s="158" t="s">
        <v>100</v>
      </c>
      <c r="I57" s="158"/>
      <c r="J57" s="158" t="s">
        <v>100</v>
      </c>
      <c r="K57" s="158"/>
      <c r="L57" s="158" t="s">
        <v>101</v>
      </c>
      <c r="M57" s="158"/>
      <c r="N57" s="158" t="s">
        <v>103</v>
      </c>
      <c r="O57" s="158"/>
      <c r="P57" s="158" t="s">
        <v>104</v>
      </c>
      <c r="Q57" s="158"/>
      <c r="R57" s="158"/>
    </row>
    <row r="58" spans="1:18" ht="15.75" hidden="1">
      <c r="A58" s="120"/>
      <c r="B58" s="124"/>
      <c r="C58" s="120"/>
      <c r="D58" s="118"/>
      <c r="E58" s="74"/>
      <c r="H58" s="158" t="s">
        <v>102</v>
      </c>
      <c r="I58" s="158"/>
      <c r="J58" s="158" t="s">
        <v>105</v>
      </c>
      <c r="K58" s="158"/>
      <c r="L58" s="158" t="s">
        <v>106</v>
      </c>
      <c r="M58" s="158"/>
      <c r="N58" s="158" t="s">
        <v>106</v>
      </c>
      <c r="O58" s="158"/>
      <c r="P58" s="158" t="s">
        <v>107</v>
      </c>
      <c r="Q58" s="158"/>
      <c r="R58" s="158" t="s">
        <v>108</v>
      </c>
    </row>
    <row r="59" spans="1:18" ht="15.75" hidden="1">
      <c r="A59" s="120"/>
      <c r="B59" s="124"/>
      <c r="C59" s="120"/>
      <c r="D59" s="74"/>
      <c r="E59" s="74"/>
      <c r="H59" s="158" t="s">
        <v>0</v>
      </c>
      <c r="I59" s="158"/>
      <c r="J59" s="158" t="s">
        <v>0</v>
      </c>
      <c r="K59" s="158"/>
      <c r="L59" s="158" t="s">
        <v>0</v>
      </c>
      <c r="M59" s="158"/>
      <c r="N59" s="158" t="s">
        <v>0</v>
      </c>
      <c r="O59" s="158"/>
      <c r="P59" s="158" t="s">
        <v>0</v>
      </c>
      <c r="Q59" s="158"/>
      <c r="R59" s="158" t="s">
        <v>0</v>
      </c>
    </row>
    <row r="60" spans="1:18" ht="15.75" hidden="1">
      <c r="A60" s="115"/>
      <c r="B60" s="124"/>
      <c r="C60" s="120"/>
      <c r="D60" s="157"/>
      <c r="E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</row>
    <row r="61" spans="1:18" ht="15.75" hidden="1">
      <c r="A61" s="125"/>
      <c r="B61" s="126"/>
      <c r="C61" s="127"/>
      <c r="D61" s="128"/>
      <c r="E61" s="128"/>
      <c r="F61" s="125"/>
      <c r="G61" s="125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</row>
    <row r="62" spans="1:18" ht="15.75" hidden="1">
      <c r="A62" s="129" t="s">
        <v>124</v>
      </c>
      <c r="B62" s="126"/>
      <c r="C62" s="127"/>
      <c r="D62" s="128"/>
      <c r="E62" s="128"/>
      <c r="F62" s="125"/>
      <c r="G62" s="125"/>
      <c r="H62" s="128">
        <v>3589465</v>
      </c>
      <c r="I62" s="128"/>
      <c r="J62" s="128">
        <v>444672</v>
      </c>
      <c r="K62" s="128"/>
      <c r="L62" s="128">
        <v>3113225</v>
      </c>
      <c r="M62" s="128"/>
      <c r="N62" s="128">
        <v>66987</v>
      </c>
      <c r="O62" s="128"/>
      <c r="P62" s="128">
        <v>4062078</v>
      </c>
      <c r="Q62" s="128"/>
      <c r="R62" s="128">
        <f>SUM(H62:P62)</f>
        <v>11276427</v>
      </c>
    </row>
    <row r="63" spans="1:18" ht="15.75" hidden="1">
      <c r="A63" s="103" t="s">
        <v>134</v>
      </c>
      <c r="B63" s="159"/>
      <c r="C63" s="160"/>
      <c r="D63" s="155"/>
      <c r="E63" s="155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1:18" ht="15.75" hidden="1">
      <c r="A64" s="161" t="s">
        <v>135</v>
      </c>
      <c r="B64" s="159"/>
      <c r="C64" s="160"/>
      <c r="D64" s="155"/>
      <c r="E64" s="155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</row>
    <row r="65" spans="1:18" ht="15.75" hidden="1">
      <c r="A65" s="161" t="s">
        <v>136</v>
      </c>
      <c r="C65" s="160"/>
      <c r="D65" s="155"/>
      <c r="E65" s="155"/>
      <c r="H65" s="130">
        <v>0</v>
      </c>
      <c r="I65" s="130"/>
      <c r="J65" s="130">
        <v>0</v>
      </c>
      <c r="K65" s="130"/>
      <c r="L65" s="130">
        <v>0</v>
      </c>
      <c r="M65" s="130"/>
      <c r="N65" s="130">
        <v>35823</v>
      </c>
      <c r="O65" s="130"/>
      <c r="P65" s="130">
        <v>0</v>
      </c>
      <c r="Q65" s="130"/>
      <c r="R65" s="128">
        <f aca="true" t="shared" si="3" ref="R65:R70">SUM(H65:P65)</f>
        <v>35823</v>
      </c>
    </row>
    <row r="66" spans="1:18" ht="15.75" hidden="1">
      <c r="A66" s="103" t="s">
        <v>23</v>
      </c>
      <c r="B66" s="159"/>
      <c r="C66" s="160"/>
      <c r="D66" s="155"/>
      <c r="E66" s="155"/>
      <c r="H66" s="130">
        <v>0</v>
      </c>
      <c r="I66" s="130"/>
      <c r="J66" s="130">
        <v>0</v>
      </c>
      <c r="K66" s="130"/>
      <c r="L66" s="130">
        <v>0</v>
      </c>
      <c r="M66" s="130"/>
      <c r="N66" s="130">
        <v>0</v>
      </c>
      <c r="O66" s="130"/>
      <c r="P66" s="130">
        <v>1771988</v>
      </c>
      <c r="Q66" s="130"/>
      <c r="R66" s="128">
        <f t="shared" si="3"/>
        <v>1771988</v>
      </c>
    </row>
    <row r="67" spans="1:18" ht="15.75" hidden="1">
      <c r="A67" s="103" t="s">
        <v>137</v>
      </c>
      <c r="B67" s="159"/>
      <c r="C67" s="160"/>
      <c r="D67" s="155"/>
      <c r="E67" s="155"/>
      <c r="H67" s="130">
        <v>0</v>
      </c>
      <c r="I67" s="130"/>
      <c r="J67" s="130">
        <v>0</v>
      </c>
      <c r="K67" s="130"/>
      <c r="L67" s="130">
        <v>298000</v>
      </c>
      <c r="M67" s="130"/>
      <c r="N67" s="130">
        <v>0</v>
      </c>
      <c r="O67" s="130"/>
      <c r="P67" s="130">
        <v>-298000</v>
      </c>
      <c r="Q67" s="130"/>
      <c r="R67" s="128">
        <f t="shared" si="3"/>
        <v>0</v>
      </c>
    </row>
    <row r="68" spans="1:18" ht="15.75" hidden="1">
      <c r="A68" s="103" t="s">
        <v>121</v>
      </c>
      <c r="B68" s="159"/>
      <c r="C68" s="160"/>
      <c r="D68" s="155"/>
      <c r="E68" s="155"/>
      <c r="H68" s="130">
        <v>1111</v>
      </c>
      <c r="I68" s="130"/>
      <c r="J68" s="130">
        <v>0</v>
      </c>
      <c r="K68" s="130"/>
      <c r="L68" s="130">
        <v>0</v>
      </c>
      <c r="M68" s="130"/>
      <c r="N68" s="130">
        <v>0</v>
      </c>
      <c r="O68" s="130"/>
      <c r="P68" s="130">
        <v>-1111</v>
      </c>
      <c r="Q68" s="130"/>
      <c r="R68" s="128">
        <f t="shared" si="3"/>
        <v>0</v>
      </c>
    </row>
    <row r="69" spans="1:18" ht="15.75" hidden="1">
      <c r="A69" s="103" t="s">
        <v>138</v>
      </c>
      <c r="B69" s="159"/>
      <c r="C69" s="160"/>
      <c r="D69" s="155"/>
      <c r="E69" s="155"/>
      <c r="H69" s="130">
        <v>9596</v>
      </c>
      <c r="I69" s="130"/>
      <c r="J69" s="130">
        <v>55895</v>
      </c>
      <c r="K69" s="130"/>
      <c r="L69" s="130">
        <v>0</v>
      </c>
      <c r="M69" s="130"/>
      <c r="N69" s="130">
        <v>0</v>
      </c>
      <c r="O69" s="130"/>
      <c r="P69" s="130">
        <v>0</v>
      </c>
      <c r="Q69" s="130"/>
      <c r="R69" s="128">
        <f t="shared" si="3"/>
        <v>65491</v>
      </c>
    </row>
    <row r="70" spans="1:18" ht="15.75" hidden="1">
      <c r="A70" s="103" t="s">
        <v>139</v>
      </c>
      <c r="H70" s="162">
        <v>0</v>
      </c>
      <c r="I70" s="163"/>
      <c r="J70" s="163">
        <v>0</v>
      </c>
      <c r="K70" s="163"/>
      <c r="L70" s="163">
        <v>0</v>
      </c>
      <c r="M70" s="163"/>
      <c r="N70" s="163">
        <v>0</v>
      </c>
      <c r="O70" s="163"/>
      <c r="P70" s="163">
        <v>-1347904</v>
      </c>
      <c r="Q70" s="163"/>
      <c r="R70" s="128">
        <f t="shared" si="3"/>
        <v>-1347904</v>
      </c>
    </row>
    <row r="71" spans="1:18" ht="16.5" hidden="1" thickBot="1">
      <c r="A71" s="115" t="s">
        <v>140</v>
      </c>
      <c r="B71" s="159"/>
      <c r="C71" s="160"/>
      <c r="D71" s="155"/>
      <c r="E71" s="155"/>
      <c r="H71" s="164">
        <f>SUM(H62:H70)</f>
        <v>3600172</v>
      </c>
      <c r="I71" s="164"/>
      <c r="J71" s="164">
        <f>SUM(J62:J70)</f>
        <v>500567</v>
      </c>
      <c r="K71" s="164"/>
      <c r="L71" s="164">
        <f>SUM(L62:L70)</f>
        <v>3411225</v>
      </c>
      <c r="M71" s="164"/>
      <c r="N71" s="164">
        <f>SUM(N62:N70)</f>
        <v>102810</v>
      </c>
      <c r="O71" s="164"/>
      <c r="P71" s="164">
        <f>SUM(P62:P70)</f>
        <v>4187051</v>
      </c>
      <c r="Q71" s="164"/>
      <c r="R71" s="164">
        <f>SUM(R62:R70)</f>
        <v>11801825</v>
      </c>
    </row>
    <row r="72" spans="2:18" ht="15.75" hidden="1">
      <c r="B72" s="159"/>
      <c r="C72" s="160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</row>
    <row r="73" spans="1:18" ht="15.75" hidden="1">
      <c r="A73" s="115"/>
      <c r="B73" s="115"/>
      <c r="C73" s="115"/>
      <c r="D73" s="115"/>
      <c r="E73" s="115"/>
      <c r="F73" s="115"/>
      <c r="G73" s="115"/>
      <c r="H73" s="115"/>
      <c r="I73" s="115"/>
      <c r="J73" s="118"/>
      <c r="K73" s="115"/>
      <c r="L73" s="118"/>
      <c r="M73" s="116"/>
      <c r="N73" s="115"/>
      <c r="O73" s="115"/>
      <c r="P73" s="115"/>
      <c r="Q73" s="115"/>
      <c r="R73" s="115"/>
    </row>
    <row r="74" spans="1:18" ht="15.75" hidden="1">
      <c r="A74" s="115"/>
      <c r="B74" s="124"/>
      <c r="C74" s="120"/>
      <c r="D74" s="157"/>
      <c r="E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1:18" ht="15.75" hidden="1">
      <c r="A75" s="129" t="s">
        <v>141</v>
      </c>
      <c r="B75" s="126"/>
      <c r="C75" s="127"/>
      <c r="D75" s="128"/>
      <c r="E75" s="128"/>
      <c r="F75" s="125"/>
      <c r="G75" s="125"/>
      <c r="H75" s="125"/>
      <c r="I75" s="125"/>
      <c r="J75" s="125"/>
      <c r="K75" s="125"/>
      <c r="L75" s="125"/>
      <c r="N75" s="125"/>
      <c r="O75" s="125"/>
      <c r="P75" s="125"/>
      <c r="Q75" s="125"/>
      <c r="R75" s="125"/>
    </row>
    <row r="76" spans="1:18" ht="15.75" hidden="1">
      <c r="A76" s="165" t="s">
        <v>142</v>
      </c>
      <c r="B76" s="126"/>
      <c r="C76" s="127"/>
      <c r="D76" s="128"/>
      <c r="E76" s="128"/>
      <c r="F76" s="125"/>
      <c r="G76" s="125"/>
      <c r="H76" s="128">
        <v>3550181</v>
      </c>
      <c r="I76" s="128"/>
      <c r="J76" s="128">
        <v>298336</v>
      </c>
      <c r="K76" s="128"/>
      <c r="L76" s="128">
        <v>2599225</v>
      </c>
      <c r="M76" s="128"/>
      <c r="N76" s="128">
        <v>70447</v>
      </c>
      <c r="O76" s="128"/>
      <c r="P76" s="128">
        <v>3067880</v>
      </c>
      <c r="Q76" s="128"/>
      <c r="R76" s="128">
        <f>SUM(H76:P76)</f>
        <v>9586069</v>
      </c>
    </row>
    <row r="77" spans="1:18" ht="15.75" hidden="1">
      <c r="A77" s="165" t="s">
        <v>143</v>
      </c>
      <c r="B77" s="126"/>
      <c r="C77" s="127"/>
      <c r="D77" s="137"/>
      <c r="E77" s="128"/>
      <c r="F77" s="125"/>
      <c r="G77" s="125"/>
      <c r="H77" s="140">
        <v>0</v>
      </c>
      <c r="I77" s="140"/>
      <c r="J77" s="140">
        <v>0</v>
      </c>
      <c r="K77" s="140"/>
      <c r="L77" s="140">
        <v>0</v>
      </c>
      <c r="M77" s="140"/>
      <c r="N77" s="140">
        <v>0</v>
      </c>
      <c r="O77" s="140"/>
      <c r="P77" s="166">
        <v>792302</v>
      </c>
      <c r="Q77" s="140"/>
      <c r="R77" s="140">
        <f>SUM(H77:Q77)</f>
        <v>792302</v>
      </c>
    </row>
    <row r="78" spans="1:18" ht="15.75" hidden="1">
      <c r="A78" s="129" t="s">
        <v>144</v>
      </c>
      <c r="B78" s="126"/>
      <c r="C78" s="127"/>
      <c r="D78" s="137"/>
      <c r="E78" s="128"/>
      <c r="F78" s="125"/>
      <c r="G78" s="125"/>
      <c r="H78" s="128">
        <f>SUM(H76:H77)</f>
        <v>3550181</v>
      </c>
      <c r="I78" s="128"/>
      <c r="J78" s="128">
        <f>SUM(J76:J77)</f>
        <v>298336</v>
      </c>
      <c r="K78" s="128"/>
      <c r="L78" s="128">
        <f>SUM(L76:L77)</f>
        <v>2599225</v>
      </c>
      <c r="M78" s="128"/>
      <c r="N78" s="128">
        <f>SUM(N76:N77)</f>
        <v>70447</v>
      </c>
      <c r="O78" s="128"/>
      <c r="P78" s="128">
        <f>SUM(P76:P77)</f>
        <v>3860182</v>
      </c>
      <c r="Q78" s="128"/>
      <c r="R78" s="128">
        <f>SUM(H78:P78)</f>
        <v>10378371</v>
      </c>
    </row>
    <row r="79" spans="1:18" ht="15.75" hidden="1">
      <c r="A79" s="103" t="s">
        <v>134</v>
      </c>
      <c r="B79" s="159"/>
      <c r="C79" s="160"/>
      <c r="D79" s="155"/>
      <c r="E79" s="155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</row>
    <row r="80" spans="1:18" ht="15.75" hidden="1">
      <c r="A80" s="161" t="s">
        <v>145</v>
      </c>
      <c r="B80" s="159"/>
      <c r="C80" s="160"/>
      <c r="D80" s="155"/>
      <c r="E80" s="155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</row>
    <row r="81" spans="1:18" ht="15.75" hidden="1">
      <c r="A81" s="161" t="s">
        <v>136</v>
      </c>
      <c r="C81" s="160"/>
      <c r="D81" s="155"/>
      <c r="E81" s="155"/>
      <c r="H81" s="130">
        <v>0</v>
      </c>
      <c r="I81" s="130"/>
      <c r="J81" s="130">
        <v>0</v>
      </c>
      <c r="K81" s="130"/>
      <c r="L81" s="130">
        <v>0</v>
      </c>
      <c r="M81" s="130"/>
      <c r="N81" s="130">
        <v>2604</v>
      </c>
      <c r="O81" s="130"/>
      <c r="P81" s="130">
        <v>0</v>
      </c>
      <c r="Q81" s="130"/>
      <c r="R81" s="128">
        <f>SUM(H81:P81)</f>
        <v>2604</v>
      </c>
    </row>
    <row r="82" spans="1:18" ht="15.75" hidden="1">
      <c r="A82" s="103" t="s">
        <v>23</v>
      </c>
      <c r="B82" s="159"/>
      <c r="C82" s="160"/>
      <c r="D82" s="155"/>
      <c r="E82" s="155"/>
      <c r="H82" s="130">
        <v>0</v>
      </c>
      <c r="I82" s="130"/>
      <c r="J82" s="130">
        <v>0</v>
      </c>
      <c r="K82" s="130"/>
      <c r="L82" s="130">
        <v>0</v>
      </c>
      <c r="M82" s="130"/>
      <c r="N82" s="130">
        <v>0</v>
      </c>
      <c r="O82" s="130"/>
      <c r="P82" s="130">
        <v>1617624</v>
      </c>
      <c r="Q82" s="130"/>
      <c r="R82" s="128">
        <f>SUM(H82:P82)</f>
        <v>1617624</v>
      </c>
    </row>
    <row r="83" spans="1:18" ht="15.75" hidden="1">
      <c r="A83" s="103" t="s">
        <v>137</v>
      </c>
      <c r="B83" s="159"/>
      <c r="C83" s="160"/>
      <c r="D83" s="155"/>
      <c r="E83" s="155"/>
      <c r="H83" s="130">
        <v>0</v>
      </c>
      <c r="I83" s="130"/>
      <c r="J83" s="130">
        <v>0</v>
      </c>
      <c r="K83" s="130"/>
      <c r="L83" s="130">
        <v>326613</v>
      </c>
      <c r="M83" s="130"/>
      <c r="N83" s="130">
        <v>0</v>
      </c>
      <c r="O83" s="130"/>
      <c r="P83" s="130">
        <v>-326613</v>
      </c>
      <c r="Q83" s="130"/>
      <c r="R83" s="128">
        <f>SUM(H83:P83)</f>
        <v>0</v>
      </c>
    </row>
    <row r="84" spans="1:18" ht="15.75" hidden="1">
      <c r="A84" s="103" t="s">
        <v>121</v>
      </c>
      <c r="B84" s="159"/>
      <c r="C84" s="160"/>
      <c r="D84" s="155"/>
      <c r="E84" s="155"/>
      <c r="H84" s="130">
        <v>5442</v>
      </c>
      <c r="I84" s="130"/>
      <c r="J84" s="130">
        <v>0</v>
      </c>
      <c r="K84" s="130"/>
      <c r="L84" s="130">
        <v>0</v>
      </c>
      <c r="M84" s="130"/>
      <c r="N84" s="130">
        <v>0</v>
      </c>
      <c r="O84" s="130"/>
      <c r="P84" s="130">
        <v>-5442</v>
      </c>
      <c r="Q84" s="130"/>
      <c r="R84" s="128">
        <v>0</v>
      </c>
    </row>
    <row r="85" spans="1:18" ht="15.75" hidden="1">
      <c r="A85" s="103" t="s">
        <v>138</v>
      </c>
      <c r="B85" s="159"/>
      <c r="C85" s="160"/>
      <c r="D85" s="155"/>
      <c r="E85" s="155"/>
      <c r="H85" s="130">
        <v>12776</v>
      </c>
      <c r="I85" s="130"/>
      <c r="J85" s="130">
        <v>52338</v>
      </c>
      <c r="K85" s="130"/>
      <c r="L85" s="130">
        <v>0</v>
      </c>
      <c r="M85" s="130"/>
      <c r="N85" s="130">
        <v>0</v>
      </c>
      <c r="O85" s="130"/>
      <c r="P85" s="130">
        <v>0</v>
      </c>
      <c r="Q85" s="130"/>
      <c r="R85" s="128">
        <f>SUM(H85:P85)</f>
        <v>65114</v>
      </c>
    </row>
    <row r="86" spans="1:18" ht="15.75" hidden="1">
      <c r="A86" s="103" t="s">
        <v>139</v>
      </c>
      <c r="H86" s="163">
        <v>0</v>
      </c>
      <c r="I86" s="163"/>
      <c r="J86" s="163">
        <v>0</v>
      </c>
      <c r="K86" s="163"/>
      <c r="L86" s="163">
        <v>0</v>
      </c>
      <c r="M86" s="163"/>
      <c r="N86" s="163">
        <v>0</v>
      </c>
      <c r="O86" s="163"/>
      <c r="P86" s="166">
        <v>-1328180</v>
      </c>
      <c r="Q86" s="163"/>
      <c r="R86" s="128">
        <f>SUM(H86:P86)</f>
        <v>-1328180</v>
      </c>
    </row>
    <row r="87" spans="1:18" ht="16.5" hidden="1" thickBot="1">
      <c r="A87" s="115" t="s">
        <v>146</v>
      </c>
      <c r="B87" s="159"/>
      <c r="C87" s="160"/>
      <c r="D87" s="155"/>
      <c r="E87" s="155"/>
      <c r="H87" s="164">
        <f>SUM(H78:H86)</f>
        <v>3568399</v>
      </c>
      <c r="I87" s="164"/>
      <c r="J87" s="164">
        <f>SUM(J78:J86)</f>
        <v>350674</v>
      </c>
      <c r="K87" s="164"/>
      <c r="L87" s="164">
        <f>SUM(L78:L86)</f>
        <v>2925838</v>
      </c>
      <c r="M87" s="164"/>
      <c r="N87" s="164">
        <f>SUM(N78:N86)</f>
        <v>73051</v>
      </c>
      <c r="O87" s="164"/>
      <c r="P87" s="164">
        <f>SUM(P78:P86)</f>
        <v>3817571</v>
      </c>
      <c r="Q87" s="164"/>
      <c r="R87" s="164">
        <f>SUM(R78:R86)</f>
        <v>10735533</v>
      </c>
    </row>
    <row r="88" spans="1:18" ht="15.75" hidden="1">
      <c r="A88" s="167"/>
      <c r="F88" s="168"/>
      <c r="G88" s="155"/>
      <c r="H88" s="169"/>
      <c r="I88" s="170"/>
      <c r="J88" s="168"/>
      <c r="K88" s="155"/>
      <c r="L88" s="168"/>
      <c r="M88" s="155"/>
      <c r="N88" s="171"/>
      <c r="O88" s="172"/>
      <c r="P88" s="155"/>
      <c r="Q88" s="155"/>
      <c r="R88" s="172"/>
    </row>
    <row r="89" ht="15.75" hidden="1">
      <c r="B89" s="115" t="s">
        <v>147</v>
      </c>
    </row>
    <row r="90" spans="1:18" ht="15.75">
      <c r="A90" s="125"/>
      <c r="B90" s="115"/>
      <c r="C90" s="127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</row>
    <row r="91" spans="1:18" ht="15.75">
      <c r="A91" s="115" t="s">
        <v>11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6"/>
      <c r="N91" s="115"/>
      <c r="O91" s="115"/>
      <c r="P91" s="115"/>
      <c r="Q91" s="115"/>
      <c r="R91" s="115"/>
    </row>
    <row r="92" spans="1:18" ht="15.75">
      <c r="A92" s="103" t="str">
        <f>+A2</f>
        <v>(3813-K)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6"/>
      <c r="N92" s="115"/>
      <c r="O92" s="115"/>
      <c r="P92" s="115"/>
      <c r="Q92" s="115"/>
      <c r="R92" s="115"/>
    </row>
    <row r="93" spans="1:18" ht="15.75">
      <c r="A93" s="115"/>
      <c r="B93" s="124"/>
      <c r="C93" s="120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</row>
    <row r="94" spans="1:18" ht="15.75">
      <c r="A94" s="115" t="s">
        <v>148</v>
      </c>
      <c r="B94" s="115"/>
      <c r="C94" s="115"/>
      <c r="D94" s="115"/>
      <c r="E94" s="115"/>
      <c r="F94" s="115"/>
      <c r="G94" s="115"/>
      <c r="H94" s="115"/>
      <c r="I94" s="115"/>
      <c r="J94" s="118"/>
      <c r="K94" s="115"/>
      <c r="L94" s="118"/>
      <c r="M94" s="116"/>
      <c r="N94" s="115"/>
      <c r="O94" s="115"/>
      <c r="P94" s="115"/>
      <c r="Q94" s="115"/>
      <c r="R94" s="115"/>
    </row>
    <row r="95" spans="1:18" ht="15.75">
      <c r="A95" s="115" t="s">
        <v>149</v>
      </c>
      <c r="B95" s="115"/>
      <c r="C95" s="115"/>
      <c r="D95" s="115"/>
      <c r="E95" s="115"/>
      <c r="F95" s="115"/>
      <c r="G95" s="115"/>
      <c r="H95" s="115"/>
      <c r="I95" s="115"/>
      <c r="J95" s="118"/>
      <c r="K95" s="115"/>
      <c r="L95" s="118"/>
      <c r="M95" s="116"/>
      <c r="N95" s="115"/>
      <c r="O95" s="115"/>
      <c r="P95" s="115"/>
      <c r="Q95" s="115"/>
      <c r="R95" s="115"/>
    </row>
    <row r="96" spans="1:18" ht="15.75">
      <c r="A96" s="115"/>
      <c r="B96" s="115"/>
      <c r="C96" s="115"/>
      <c r="D96" s="115"/>
      <c r="E96" s="115"/>
      <c r="F96" s="115"/>
      <c r="G96" s="115"/>
      <c r="H96" s="115"/>
      <c r="I96" s="115"/>
      <c r="J96" s="118"/>
      <c r="K96" s="115"/>
      <c r="L96" s="118"/>
      <c r="M96" s="116"/>
      <c r="N96" s="115"/>
      <c r="O96" s="115"/>
      <c r="P96" s="115"/>
      <c r="Q96" s="115"/>
      <c r="R96" s="115"/>
    </row>
    <row r="97" spans="1:18" ht="15.75">
      <c r="A97" s="115" t="s">
        <v>44</v>
      </c>
      <c r="B97" s="115"/>
      <c r="C97" s="115"/>
      <c r="D97" s="115"/>
      <c r="E97" s="115"/>
      <c r="F97" s="115"/>
      <c r="G97" s="115"/>
      <c r="H97" s="115"/>
      <c r="I97" s="115"/>
      <c r="J97" s="118"/>
      <c r="K97" s="115"/>
      <c r="L97" s="118"/>
      <c r="M97" s="116"/>
      <c r="N97" s="115"/>
      <c r="O97" s="115"/>
      <c r="P97" s="115"/>
      <c r="Q97" s="115"/>
      <c r="R97" s="115"/>
    </row>
    <row r="98" spans="1:18" ht="15.75">
      <c r="A98" s="115"/>
      <c r="B98" s="115"/>
      <c r="C98" s="115"/>
      <c r="D98" s="115"/>
      <c r="E98" s="115"/>
      <c r="F98" s="115"/>
      <c r="G98" s="115"/>
      <c r="H98" s="173" t="s">
        <v>150</v>
      </c>
      <c r="I98" s="173"/>
      <c r="J98" s="173"/>
      <c r="K98" s="173"/>
      <c r="L98" s="173"/>
      <c r="M98" s="173"/>
      <c r="N98" s="115" t="s">
        <v>97</v>
      </c>
      <c r="O98" s="115"/>
      <c r="Q98" s="115"/>
      <c r="R98" s="115"/>
    </row>
    <row r="99" spans="1:18" ht="15.75">
      <c r="A99" s="115"/>
      <c r="B99" s="115"/>
      <c r="C99" s="115"/>
      <c r="D99" s="115"/>
      <c r="E99" s="115"/>
      <c r="F99" s="118"/>
      <c r="G99" s="118"/>
      <c r="H99" s="118"/>
      <c r="I99" s="118"/>
      <c r="J99" s="118"/>
      <c r="K99" s="118"/>
      <c r="L99" s="118"/>
      <c r="M99" s="115"/>
      <c r="N99" s="118"/>
      <c r="O99" s="118"/>
      <c r="P99" s="118"/>
      <c r="Q99" s="115"/>
      <c r="R99" s="115"/>
    </row>
    <row r="100" spans="1:16" ht="15.75">
      <c r="A100" s="120"/>
      <c r="B100" s="120"/>
      <c r="C100" s="120"/>
      <c r="D100" s="115"/>
      <c r="E100" s="118"/>
      <c r="H100" s="158"/>
      <c r="I100" s="158"/>
      <c r="J100" s="158"/>
      <c r="K100" s="158"/>
      <c r="L100" s="158" t="s">
        <v>98</v>
      </c>
      <c r="M100" s="158"/>
      <c r="N100" s="158"/>
      <c r="O100" s="158"/>
      <c r="P100" s="158"/>
    </row>
    <row r="101" spans="1:16" ht="15.75">
      <c r="A101" s="120"/>
      <c r="B101" s="120"/>
      <c r="C101" s="120"/>
      <c r="D101" s="118"/>
      <c r="E101" s="118"/>
      <c r="F101" s="158" t="s">
        <v>100</v>
      </c>
      <c r="G101" s="158"/>
      <c r="H101" s="158" t="s">
        <v>100</v>
      </c>
      <c r="I101" s="158"/>
      <c r="J101" s="158" t="s">
        <v>101</v>
      </c>
      <c r="L101" s="158" t="s">
        <v>103</v>
      </c>
      <c r="M101" s="158"/>
      <c r="N101" s="158" t="s">
        <v>104</v>
      </c>
      <c r="O101" s="158"/>
      <c r="P101" s="158"/>
    </row>
    <row r="102" spans="1:16" ht="15.75">
      <c r="A102" s="120"/>
      <c r="B102" s="124"/>
      <c r="C102" s="120"/>
      <c r="D102" s="118"/>
      <c r="E102" s="74"/>
      <c r="F102" s="158" t="s">
        <v>102</v>
      </c>
      <c r="G102" s="158"/>
      <c r="H102" s="158" t="s">
        <v>105</v>
      </c>
      <c r="I102" s="158"/>
      <c r="J102" s="158" t="s">
        <v>106</v>
      </c>
      <c r="L102" s="158" t="s">
        <v>106</v>
      </c>
      <c r="M102" s="158"/>
      <c r="N102" s="158" t="s">
        <v>107</v>
      </c>
      <c r="O102" s="158"/>
      <c r="P102" s="158" t="s">
        <v>108</v>
      </c>
    </row>
    <row r="103" spans="1:16" ht="15.75">
      <c r="A103" s="120"/>
      <c r="B103" s="124"/>
      <c r="C103" s="120"/>
      <c r="D103" s="74"/>
      <c r="E103" s="74"/>
      <c r="F103" s="158" t="s">
        <v>0</v>
      </c>
      <c r="G103" s="158"/>
      <c r="H103" s="158" t="s">
        <v>0</v>
      </c>
      <c r="I103" s="158"/>
      <c r="J103" s="158" t="s">
        <v>0</v>
      </c>
      <c r="L103" s="158" t="s">
        <v>0</v>
      </c>
      <c r="M103" s="158"/>
      <c r="N103" s="158" t="s">
        <v>0</v>
      </c>
      <c r="O103" s="158"/>
      <c r="P103" s="158" t="s">
        <v>0</v>
      </c>
    </row>
    <row r="104" spans="1:16" ht="15.75">
      <c r="A104" s="115"/>
      <c r="B104" s="124"/>
      <c r="C104" s="120"/>
      <c r="D104" s="157"/>
      <c r="E104" s="157"/>
      <c r="F104" s="157"/>
      <c r="G104" s="157"/>
      <c r="H104" s="157"/>
      <c r="I104" s="157"/>
      <c r="J104" s="157"/>
      <c r="L104" s="157"/>
      <c r="M104" s="157"/>
      <c r="N104" s="157"/>
      <c r="O104" s="157"/>
      <c r="P104" s="157"/>
    </row>
    <row r="105" spans="1:16" ht="15.75">
      <c r="A105" s="125"/>
      <c r="B105" s="126"/>
      <c r="C105" s="127"/>
      <c r="D105" s="128"/>
      <c r="E105" s="128"/>
      <c r="F105" s="128"/>
      <c r="G105" s="128"/>
      <c r="H105" s="128"/>
      <c r="I105" s="128"/>
      <c r="J105" s="128"/>
      <c r="L105" s="128"/>
      <c r="M105" s="128"/>
      <c r="N105" s="128"/>
      <c r="O105" s="128"/>
      <c r="P105" s="128"/>
    </row>
    <row r="106" spans="1:16" ht="15.75">
      <c r="A106" s="129" t="s">
        <v>109</v>
      </c>
      <c r="B106" s="126"/>
      <c r="C106" s="127"/>
      <c r="D106" s="128"/>
      <c r="E106" s="128"/>
      <c r="F106" s="128">
        <v>3600172</v>
      </c>
      <c r="G106" s="128"/>
      <c r="H106" s="128">
        <v>500566</v>
      </c>
      <c r="I106" s="128"/>
      <c r="J106" s="128">
        <v>3636325</v>
      </c>
      <c r="L106" s="128">
        <v>79936</v>
      </c>
      <c r="M106" s="128"/>
      <c r="N106" s="128">
        <v>4282034</v>
      </c>
      <c r="O106" s="128"/>
      <c r="P106" s="128">
        <f>SUM(F106:N106)</f>
        <v>12099033</v>
      </c>
    </row>
    <row r="107" spans="1:16" ht="15.75">
      <c r="A107" s="103" t="s">
        <v>134</v>
      </c>
      <c r="B107" s="159"/>
      <c r="C107" s="160"/>
      <c r="D107" s="155"/>
      <c r="E107" s="155"/>
      <c r="F107" s="130"/>
      <c r="G107" s="130"/>
      <c r="H107" s="130"/>
      <c r="I107" s="130"/>
      <c r="J107" s="130"/>
      <c r="L107" s="130"/>
      <c r="M107" s="130"/>
      <c r="N107" s="130"/>
      <c r="O107" s="130"/>
      <c r="P107" s="130"/>
    </row>
    <row r="108" spans="1:16" ht="15.75">
      <c r="A108" s="161" t="s">
        <v>145</v>
      </c>
      <c r="B108" s="159"/>
      <c r="C108" s="160"/>
      <c r="D108" s="155"/>
      <c r="E108" s="155"/>
      <c r="F108" s="130"/>
      <c r="G108" s="130"/>
      <c r="H108" s="130"/>
      <c r="I108" s="130"/>
      <c r="J108" s="130"/>
      <c r="L108" s="130"/>
      <c r="M108" s="130"/>
      <c r="N108" s="130"/>
      <c r="O108" s="130"/>
      <c r="P108" s="130"/>
    </row>
    <row r="109" spans="1:16" ht="15.75">
      <c r="A109" s="161" t="s">
        <v>136</v>
      </c>
      <c r="C109" s="160"/>
      <c r="D109" s="155"/>
      <c r="E109" s="155"/>
      <c r="F109" s="130">
        <v>0</v>
      </c>
      <c r="G109" s="130"/>
      <c r="H109" s="130">
        <v>0</v>
      </c>
      <c r="I109" s="130"/>
      <c r="J109" s="130">
        <v>0</v>
      </c>
      <c r="L109" s="130">
        <v>38682</v>
      </c>
      <c r="M109" s="130"/>
      <c r="N109" s="130">
        <v>0</v>
      </c>
      <c r="O109" s="130"/>
      <c r="P109" s="128">
        <f aca="true" t="shared" si="4" ref="P109:P114">SUM(F109:N109)</f>
        <v>38682</v>
      </c>
    </row>
    <row r="110" spans="1:16" ht="15.75">
      <c r="A110" s="103" t="s">
        <v>23</v>
      </c>
      <c r="B110" s="159"/>
      <c r="C110" s="160"/>
      <c r="D110" s="155"/>
      <c r="E110" s="155"/>
      <c r="F110" s="130">
        <v>0</v>
      </c>
      <c r="G110" s="130"/>
      <c r="H110" s="130">
        <v>0</v>
      </c>
      <c r="I110" s="130"/>
      <c r="J110" s="130">
        <v>0</v>
      </c>
      <c r="L110" s="130">
        <v>0</v>
      </c>
      <c r="M110" s="130"/>
      <c r="N110" s="130">
        <v>2719989</v>
      </c>
      <c r="O110" s="130"/>
      <c r="P110" s="128">
        <f t="shared" si="4"/>
        <v>2719989</v>
      </c>
    </row>
    <row r="111" spans="1:16" ht="15.75">
      <c r="A111" s="103" t="s">
        <v>137</v>
      </c>
      <c r="B111" s="159"/>
      <c r="C111" s="160"/>
      <c r="D111" s="155"/>
      <c r="E111" s="155"/>
      <c r="F111" s="130">
        <v>0</v>
      </c>
      <c r="G111" s="130"/>
      <c r="H111" s="130">
        <v>0</v>
      </c>
      <c r="I111" s="130"/>
      <c r="J111" s="130">
        <v>234046</v>
      </c>
      <c r="L111" s="130">
        <v>0</v>
      </c>
      <c r="M111" s="130"/>
      <c r="N111" s="130">
        <v>-234046</v>
      </c>
      <c r="O111" s="130"/>
      <c r="P111" s="128">
        <f t="shared" si="4"/>
        <v>0</v>
      </c>
    </row>
    <row r="112" spans="1:16" ht="15.75">
      <c r="A112" s="103" t="s">
        <v>121</v>
      </c>
      <c r="B112" s="159"/>
      <c r="C112" s="160"/>
      <c r="D112" s="155"/>
      <c r="E112" s="155"/>
      <c r="F112" s="130">
        <v>0</v>
      </c>
      <c r="G112" s="130"/>
      <c r="H112" s="130">
        <v>0</v>
      </c>
      <c r="I112" s="130"/>
      <c r="J112" s="130">
        <v>0</v>
      </c>
      <c r="L112" s="130">
        <v>0</v>
      </c>
      <c r="M112" s="130"/>
      <c r="N112" s="130">
        <v>0</v>
      </c>
      <c r="O112" s="130"/>
      <c r="P112" s="128">
        <f t="shared" si="4"/>
        <v>0</v>
      </c>
    </row>
    <row r="113" spans="1:16" ht="15.75">
      <c r="A113" s="103" t="s">
        <v>120</v>
      </c>
      <c r="B113" s="159"/>
      <c r="C113" s="160"/>
      <c r="D113" s="155"/>
      <c r="E113" s="155"/>
      <c r="F113" s="130">
        <v>48199</v>
      </c>
      <c r="G113" s="130"/>
      <c r="H113" s="130">
        <v>397363</v>
      </c>
      <c r="I113" s="130"/>
      <c r="J113" s="130">
        <v>0</v>
      </c>
      <c r="L113" s="130">
        <v>0</v>
      </c>
      <c r="M113" s="130"/>
      <c r="N113" s="130">
        <v>0</v>
      </c>
      <c r="O113" s="130"/>
      <c r="P113" s="128">
        <f t="shared" si="4"/>
        <v>445562</v>
      </c>
    </row>
    <row r="114" spans="1:16" ht="15.75">
      <c r="A114" s="103" t="s">
        <v>139</v>
      </c>
      <c r="F114" s="162">
        <v>0</v>
      </c>
      <c r="G114" s="163"/>
      <c r="H114" s="163">
        <v>0</v>
      </c>
      <c r="I114" s="163"/>
      <c r="J114" s="163">
        <v>0</v>
      </c>
      <c r="L114" s="163">
        <v>0</v>
      </c>
      <c r="M114" s="163"/>
      <c r="N114" s="163">
        <v>-648433</v>
      </c>
      <c r="O114" s="163"/>
      <c r="P114" s="128">
        <f t="shared" si="4"/>
        <v>-648433</v>
      </c>
    </row>
    <row r="115" spans="1:16" ht="16.5" thickBot="1">
      <c r="A115" s="115" t="s">
        <v>123</v>
      </c>
      <c r="B115" s="159"/>
      <c r="C115" s="160"/>
      <c r="D115" s="155"/>
      <c r="E115" s="155"/>
      <c r="F115" s="164">
        <f>SUM(F106:F114)</f>
        <v>3648371</v>
      </c>
      <c r="G115" s="164"/>
      <c r="H115" s="164">
        <f>SUM(H106:H114)</f>
        <v>897929</v>
      </c>
      <c r="I115" s="164"/>
      <c r="J115" s="164">
        <f>SUM(J106:J114)</f>
        <v>3870371</v>
      </c>
      <c r="K115" s="164"/>
      <c r="L115" s="164">
        <f>SUM(L106:L114)</f>
        <v>118618</v>
      </c>
      <c r="M115" s="164"/>
      <c r="N115" s="164">
        <f>SUM(N106:N114)</f>
        <v>6119544</v>
      </c>
      <c r="O115" s="164"/>
      <c r="P115" s="164">
        <f>SUM(P106:P114)</f>
        <v>14654833</v>
      </c>
    </row>
    <row r="116" spans="2:16" ht="15.75">
      <c r="B116" s="159"/>
      <c r="C116" s="160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</row>
    <row r="117" spans="1:16" ht="15.75">
      <c r="A117" s="115"/>
      <c r="B117" s="115"/>
      <c r="C117" s="115"/>
      <c r="D117" s="115"/>
      <c r="E117" s="115"/>
      <c r="F117" s="115"/>
      <c r="G117" s="115"/>
      <c r="H117" s="115"/>
      <c r="I117" s="115"/>
      <c r="J117" s="118"/>
      <c r="K117" s="115"/>
      <c r="L117" s="115"/>
      <c r="M117" s="115"/>
      <c r="N117" s="115"/>
      <c r="O117" s="115"/>
      <c r="P117" s="115"/>
    </row>
    <row r="118" spans="1:16" ht="15.75">
      <c r="A118" s="115"/>
      <c r="B118" s="124"/>
      <c r="C118" s="120"/>
      <c r="D118" s="157"/>
      <c r="E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2:16" ht="15.75">
      <c r="B119" s="126"/>
      <c r="C119" s="127"/>
      <c r="D119" s="128"/>
      <c r="E119" s="128"/>
      <c r="F119" s="125"/>
      <c r="G119" s="125"/>
      <c r="H119" s="125"/>
      <c r="I119" s="125"/>
      <c r="J119" s="125"/>
      <c r="K119" s="125"/>
      <c r="L119" s="125"/>
      <c r="N119" s="125"/>
      <c r="O119" s="125"/>
      <c r="P119" s="125"/>
    </row>
    <row r="120" spans="1:16" ht="15.75">
      <c r="A120" s="129" t="s">
        <v>124</v>
      </c>
      <c r="B120" s="126"/>
      <c r="C120" s="127"/>
      <c r="D120" s="128"/>
      <c r="E120" s="128"/>
      <c r="F120" s="128">
        <v>3589465</v>
      </c>
      <c r="G120" s="128"/>
      <c r="H120" s="128">
        <v>444672</v>
      </c>
      <c r="I120" s="128"/>
      <c r="J120" s="128">
        <v>3113225</v>
      </c>
      <c r="L120" s="128">
        <v>66987</v>
      </c>
      <c r="M120" s="128"/>
      <c r="N120" s="128">
        <v>4062078</v>
      </c>
      <c r="O120" s="128"/>
      <c r="P120" s="128">
        <f>SUM(F120:N120)</f>
        <v>11276427</v>
      </c>
    </row>
    <row r="121" spans="1:16" ht="15.75">
      <c r="A121" s="103" t="s">
        <v>134</v>
      </c>
      <c r="B121" s="159"/>
      <c r="C121" s="160"/>
      <c r="D121" s="155"/>
      <c r="E121" s="155"/>
      <c r="F121" s="130"/>
      <c r="G121" s="130"/>
      <c r="H121" s="130"/>
      <c r="I121" s="130"/>
      <c r="J121" s="130"/>
      <c r="L121" s="130"/>
      <c r="M121" s="130"/>
      <c r="N121" s="130"/>
      <c r="O121" s="130"/>
      <c r="P121" s="130"/>
    </row>
    <row r="122" spans="1:16" ht="15.75">
      <c r="A122" s="161" t="s">
        <v>145</v>
      </c>
      <c r="B122" s="159"/>
      <c r="C122" s="160"/>
      <c r="D122" s="155"/>
      <c r="E122" s="155"/>
      <c r="F122" s="130"/>
      <c r="G122" s="130"/>
      <c r="H122" s="130"/>
      <c r="I122" s="130"/>
      <c r="J122" s="130"/>
      <c r="L122" s="130"/>
      <c r="M122" s="130"/>
      <c r="N122" s="130"/>
      <c r="O122" s="130"/>
      <c r="P122" s="130"/>
    </row>
    <row r="123" spans="1:16" ht="15.75">
      <c r="A123" s="161" t="s">
        <v>136</v>
      </c>
      <c r="C123" s="160"/>
      <c r="D123" s="155"/>
      <c r="E123" s="155"/>
      <c r="F123" s="130">
        <v>0</v>
      </c>
      <c r="G123" s="130"/>
      <c r="H123" s="130">
        <v>0</v>
      </c>
      <c r="I123" s="130"/>
      <c r="J123" s="130">
        <v>0</v>
      </c>
      <c r="L123" s="130">
        <v>24982</v>
      </c>
      <c r="M123" s="130"/>
      <c r="N123" s="130">
        <v>0</v>
      </c>
      <c r="O123" s="130"/>
      <c r="P123" s="128">
        <f>SUM(F123:N123)</f>
        <v>24982</v>
      </c>
    </row>
    <row r="124" spans="1:16" ht="15.75">
      <c r="A124" s="103" t="s">
        <v>23</v>
      </c>
      <c r="B124" s="159"/>
      <c r="C124" s="160"/>
      <c r="D124" s="155"/>
      <c r="E124" s="155"/>
      <c r="F124" s="130">
        <v>0</v>
      </c>
      <c r="G124" s="130"/>
      <c r="H124" s="130">
        <v>0</v>
      </c>
      <c r="I124" s="130"/>
      <c r="J124" s="130">
        <v>0</v>
      </c>
      <c r="L124" s="130">
        <v>0</v>
      </c>
      <c r="M124" s="130"/>
      <c r="N124" s="130">
        <v>1187680</v>
      </c>
      <c r="O124" s="130"/>
      <c r="P124" s="128">
        <f>SUM(F124:N124)</f>
        <v>1187680</v>
      </c>
    </row>
    <row r="125" spans="1:16" ht="15.75">
      <c r="A125" s="103" t="s">
        <v>137</v>
      </c>
      <c r="B125" s="159"/>
      <c r="C125" s="160"/>
      <c r="D125" s="155"/>
      <c r="E125" s="155"/>
      <c r="F125" s="130">
        <v>0</v>
      </c>
      <c r="G125" s="130"/>
      <c r="H125" s="130">
        <v>0</v>
      </c>
      <c r="I125" s="130"/>
      <c r="J125" s="130">
        <v>298000</v>
      </c>
      <c r="L125" s="130">
        <v>0</v>
      </c>
      <c r="M125" s="130"/>
      <c r="N125" s="130">
        <v>-298000</v>
      </c>
      <c r="O125" s="130"/>
      <c r="P125" s="128">
        <f>SUM(F125:N125)</f>
        <v>0</v>
      </c>
    </row>
    <row r="126" spans="1:16" ht="15.75">
      <c r="A126" s="103" t="s">
        <v>121</v>
      </c>
      <c r="B126" s="159"/>
      <c r="C126" s="160"/>
      <c r="D126" s="155"/>
      <c r="E126" s="155"/>
      <c r="F126" s="130">
        <v>1111</v>
      </c>
      <c r="G126" s="130"/>
      <c r="H126" s="130">
        <v>0</v>
      </c>
      <c r="I126" s="130"/>
      <c r="J126" s="130">
        <v>0</v>
      </c>
      <c r="L126" s="130">
        <v>0</v>
      </c>
      <c r="M126" s="130"/>
      <c r="N126" s="130">
        <v>-1111</v>
      </c>
      <c r="O126" s="130"/>
      <c r="P126" s="128">
        <v>0</v>
      </c>
    </row>
    <row r="127" spans="1:16" ht="15.75">
      <c r="A127" s="103" t="s">
        <v>120</v>
      </c>
      <c r="B127" s="159"/>
      <c r="C127" s="160"/>
      <c r="D127" s="155"/>
      <c r="E127" s="155"/>
      <c r="F127" s="130">
        <v>9596</v>
      </c>
      <c r="G127" s="130"/>
      <c r="H127" s="130">
        <v>55894</v>
      </c>
      <c r="I127" s="130"/>
      <c r="J127" s="130">
        <v>0</v>
      </c>
      <c r="L127" s="130">
        <v>0</v>
      </c>
      <c r="M127" s="130"/>
      <c r="N127" s="130">
        <v>0</v>
      </c>
      <c r="O127" s="130"/>
      <c r="P127" s="128">
        <f>SUM(F127:N127)</f>
        <v>65490</v>
      </c>
    </row>
    <row r="128" spans="1:16" ht="15.75">
      <c r="A128" s="103" t="s">
        <v>139</v>
      </c>
      <c r="F128" s="163">
        <v>0</v>
      </c>
      <c r="G128" s="163"/>
      <c r="H128" s="163">
        <v>0</v>
      </c>
      <c r="I128" s="163"/>
      <c r="J128" s="163">
        <v>0</v>
      </c>
      <c r="L128" s="163">
        <v>0</v>
      </c>
      <c r="M128" s="163"/>
      <c r="N128" s="166">
        <v>-440662</v>
      </c>
      <c r="O128" s="163"/>
      <c r="P128" s="128">
        <f>SUM(F128:N128)</f>
        <v>-440662</v>
      </c>
    </row>
    <row r="129" spans="1:16" ht="16.5" thickBot="1">
      <c r="A129" s="115" t="s">
        <v>129</v>
      </c>
      <c r="B129" s="159"/>
      <c r="C129" s="160"/>
      <c r="D129" s="155"/>
      <c r="E129" s="155"/>
      <c r="F129" s="164">
        <f>SUM(F120:F128)</f>
        <v>3600172</v>
      </c>
      <c r="G129" s="164"/>
      <c r="H129" s="164">
        <f>SUM(H120:H128)</f>
        <v>500566</v>
      </c>
      <c r="I129" s="164"/>
      <c r="J129" s="164">
        <f>SUM(J120:J128)</f>
        <v>3411225</v>
      </c>
      <c r="K129" s="164"/>
      <c r="L129" s="164">
        <f>SUM(L120:L128)</f>
        <v>91969</v>
      </c>
      <c r="M129" s="164"/>
      <c r="N129" s="164">
        <f>SUM(N120:N128)</f>
        <v>4509985</v>
      </c>
      <c r="O129" s="164"/>
      <c r="P129" s="164">
        <f>SUM(P120:P128)</f>
        <v>12113917</v>
      </c>
    </row>
    <row r="130" spans="1:16" ht="15.75">
      <c r="A130" s="167"/>
      <c r="F130" s="168"/>
      <c r="G130" s="155"/>
      <c r="H130" s="169"/>
      <c r="I130" s="170"/>
      <c r="J130" s="168"/>
      <c r="K130" s="155"/>
      <c r="L130" s="171"/>
      <c r="M130" s="172"/>
      <c r="N130" s="155"/>
      <c r="O130" s="155"/>
      <c r="P130" s="172"/>
    </row>
    <row r="131" spans="2:13" ht="15.75">
      <c r="B131" s="115" t="s">
        <v>33</v>
      </c>
      <c r="M131" s="103"/>
    </row>
  </sheetData>
  <mergeCells count="2">
    <mergeCell ref="H8:N8"/>
    <mergeCell ref="J54:N54"/>
  </mergeCells>
  <printOptions/>
  <pageMargins left="0.75" right="0.75" top="0.33" bottom="0.27" header="0.24" footer="0.29"/>
  <pageSetup fitToHeight="2" fitToWidth="2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88" customWidth="1"/>
    <col min="2" max="2" width="9.140625" style="88" customWidth="1"/>
    <col min="3" max="3" width="15.8515625" style="88" customWidth="1"/>
    <col min="4" max="4" width="13.28125" style="88" customWidth="1"/>
    <col min="5" max="5" width="9.140625" style="88" hidden="1" customWidth="1"/>
    <col min="6" max="7" width="12.7109375" style="88" customWidth="1"/>
    <col min="8" max="8" width="1.28515625" style="88" customWidth="1"/>
    <col min="9" max="9" width="14.00390625" style="88" hidden="1" customWidth="1"/>
    <col min="10" max="10" width="0.85546875" style="88" hidden="1" customWidth="1"/>
    <col min="11" max="11" width="14.8515625" style="88" hidden="1" customWidth="1"/>
    <col min="12" max="13" width="12.7109375" style="88" customWidth="1"/>
    <col min="14" max="14" width="9.57421875" style="88" customWidth="1"/>
    <col min="15" max="16384" width="9.140625" style="88" customWidth="1"/>
  </cols>
  <sheetData>
    <row r="1" ht="15">
      <c r="A1" s="174" t="s">
        <v>11</v>
      </c>
    </row>
    <row r="2" ht="15">
      <c r="A2" s="88" t="s">
        <v>12</v>
      </c>
    </row>
    <row r="3" ht="15">
      <c r="A3" s="175"/>
    </row>
    <row r="4" ht="15">
      <c r="A4" s="175"/>
    </row>
    <row r="5" ht="15">
      <c r="A5" s="175" t="s">
        <v>151</v>
      </c>
    </row>
    <row r="6" ht="15">
      <c r="A6" s="175" t="s">
        <v>152</v>
      </c>
    </row>
    <row r="8" spans="5:13" ht="15">
      <c r="E8" s="88" t="s">
        <v>153</v>
      </c>
      <c r="F8" s="195" t="s">
        <v>43</v>
      </c>
      <c r="G8" s="195"/>
      <c r="H8" s="98"/>
      <c r="I8" s="98"/>
      <c r="J8" s="98" t="s">
        <v>44</v>
      </c>
      <c r="K8" s="175"/>
      <c r="L8" s="195" t="s">
        <v>44</v>
      </c>
      <c r="M8" s="195"/>
    </row>
    <row r="9" spans="6:13" ht="15">
      <c r="F9" s="176" t="s">
        <v>154</v>
      </c>
      <c r="G9" s="176" t="s">
        <v>155</v>
      </c>
      <c r="H9" s="98"/>
      <c r="I9" s="176" t="s">
        <v>156</v>
      </c>
      <c r="J9" s="98"/>
      <c r="K9" s="176" t="s">
        <v>157</v>
      </c>
      <c r="L9" s="176" t="s">
        <v>154</v>
      </c>
      <c r="M9" s="176" t="s">
        <v>155</v>
      </c>
    </row>
    <row r="10" spans="6:13" ht="15">
      <c r="F10" s="98" t="s">
        <v>0</v>
      </c>
      <c r="G10" s="98" t="s">
        <v>0</v>
      </c>
      <c r="H10" s="98"/>
      <c r="I10" s="98" t="s">
        <v>0</v>
      </c>
      <c r="J10" s="98"/>
      <c r="K10" s="98" t="s">
        <v>0</v>
      </c>
      <c r="L10" s="98" t="s">
        <v>0</v>
      </c>
      <c r="M10" s="98" t="s">
        <v>0</v>
      </c>
    </row>
    <row r="12" spans="1:13" ht="15">
      <c r="A12" s="88" t="s">
        <v>158</v>
      </c>
      <c r="F12" s="88">
        <v>1774340</v>
      </c>
      <c r="G12" s="88">
        <v>1499535</v>
      </c>
      <c r="I12" s="88">
        <v>519079</v>
      </c>
      <c r="K12" s="88">
        <v>2737899</v>
      </c>
      <c r="L12" s="88">
        <v>3807841</v>
      </c>
      <c r="M12" s="88">
        <v>1633557</v>
      </c>
    </row>
    <row r="13" ht="15">
      <c r="A13" s="88" t="s">
        <v>159</v>
      </c>
    </row>
    <row r="14" spans="1:13" ht="15">
      <c r="A14" s="88" t="s">
        <v>160</v>
      </c>
      <c r="F14" s="177">
        <v>438132</v>
      </c>
      <c r="G14" s="177">
        <v>653908</v>
      </c>
      <c r="I14" s="177">
        <f>308780-52146</f>
        <v>256634</v>
      </c>
      <c r="K14" s="177">
        <v>342303</v>
      </c>
      <c r="L14" s="177">
        <v>-1983669</v>
      </c>
      <c r="M14" s="177">
        <v>-135617</v>
      </c>
    </row>
    <row r="15" spans="1:13" ht="15">
      <c r="A15" s="88" t="s">
        <v>161</v>
      </c>
      <c r="F15" s="88">
        <f>SUM(F12:F14)</f>
        <v>2212472</v>
      </c>
      <c r="G15" s="88">
        <f>SUM(G12:G14)</f>
        <v>2153443</v>
      </c>
      <c r="I15" s="88">
        <f>SUM(I12:I14)</f>
        <v>775713</v>
      </c>
      <c r="K15" s="88">
        <f>SUM(K12:K14)</f>
        <v>3080202</v>
      </c>
      <c r="L15" s="88">
        <f>SUM(L12:L14)</f>
        <v>1824172</v>
      </c>
      <c r="M15" s="88">
        <f>SUM(M12:M14)</f>
        <v>1497940</v>
      </c>
    </row>
    <row r="17" spans="1:13" ht="15">
      <c r="A17" s="178" t="s">
        <v>162</v>
      </c>
      <c r="F17" s="179"/>
      <c r="G17" s="179"/>
      <c r="H17" s="179"/>
      <c r="I17" s="179"/>
      <c r="J17" s="179"/>
      <c r="K17" s="179"/>
      <c r="L17" s="179"/>
      <c r="M17" s="179"/>
    </row>
    <row r="18" spans="6:13" ht="15">
      <c r="F18" s="179"/>
      <c r="G18" s="179"/>
      <c r="H18" s="179"/>
      <c r="I18" s="179"/>
      <c r="J18" s="179"/>
      <c r="K18" s="179"/>
      <c r="L18" s="179"/>
      <c r="M18" s="179"/>
    </row>
    <row r="19" spans="1:13" ht="15">
      <c r="A19" s="88" t="s">
        <v>163</v>
      </c>
      <c r="F19" s="88">
        <v>-1550870</v>
      </c>
      <c r="G19" s="88">
        <v>2944123</v>
      </c>
      <c r="I19" s="88">
        <v>-1306658</v>
      </c>
      <c r="K19" s="88">
        <v>-8505833</v>
      </c>
      <c r="L19" s="88">
        <v>-23309752</v>
      </c>
      <c r="M19" s="88">
        <v>722138</v>
      </c>
    </row>
    <row r="20" spans="1:13" ht="15">
      <c r="A20" s="88" t="s">
        <v>164</v>
      </c>
      <c r="F20" s="88">
        <v>8262508</v>
      </c>
      <c r="G20" s="88">
        <v>6266910</v>
      </c>
      <c r="I20" s="88">
        <v>663732</v>
      </c>
      <c r="K20" s="88">
        <v>7585127</v>
      </c>
      <c r="L20" s="88">
        <v>21483358</v>
      </c>
      <c r="M20" s="88">
        <v>7521747</v>
      </c>
    </row>
    <row r="21" spans="1:13" ht="15">
      <c r="A21" s="88" t="s">
        <v>165</v>
      </c>
      <c r="F21" s="177">
        <v>-292302</v>
      </c>
      <c r="G21" s="177">
        <v>-296095</v>
      </c>
      <c r="I21" s="177">
        <v>-143556</v>
      </c>
      <c r="K21" s="177">
        <v>-606731</v>
      </c>
      <c r="L21" s="177">
        <v>-987079</v>
      </c>
      <c r="M21" s="177">
        <v>-408973</v>
      </c>
    </row>
    <row r="22" ht="15">
      <c r="A22" s="88" t="s">
        <v>166</v>
      </c>
    </row>
    <row r="23" spans="1:13" ht="15">
      <c r="A23" s="88" t="s">
        <v>167</v>
      </c>
      <c r="F23" s="177">
        <f>SUM(F15:F21)</f>
        <v>8631808</v>
      </c>
      <c r="G23" s="177">
        <f>SUM(G15:G21)</f>
        <v>11068381</v>
      </c>
      <c r="I23" s="177">
        <f>SUM(I15:I21)</f>
        <v>-10769</v>
      </c>
      <c r="K23" s="177">
        <f>SUM(K15:K21)</f>
        <v>1552765</v>
      </c>
      <c r="L23" s="177">
        <f>SUM(L15:L21)</f>
        <v>-989301</v>
      </c>
      <c r="M23" s="177">
        <f>SUM(M15:M21)</f>
        <v>9332852</v>
      </c>
    </row>
    <row r="26" spans="1:13" ht="15">
      <c r="A26" s="88" t="s">
        <v>168</v>
      </c>
      <c r="F26" s="88">
        <v>-30443</v>
      </c>
      <c r="G26" s="88">
        <v>-91152</v>
      </c>
      <c r="I26" s="88">
        <f>-16230+2456</f>
        <v>-13774</v>
      </c>
      <c r="K26" s="88">
        <v>635825</v>
      </c>
      <c r="L26" s="88">
        <v>2630396</v>
      </c>
      <c r="M26" s="88">
        <v>512311</v>
      </c>
    </row>
    <row r="27" spans="1:13" ht="15">
      <c r="A27" s="88" t="s">
        <v>169</v>
      </c>
      <c r="F27" s="88">
        <v>-1103684</v>
      </c>
      <c r="G27" s="88">
        <v>-592616</v>
      </c>
      <c r="I27" s="88">
        <f>440582+65491</f>
        <v>506073</v>
      </c>
      <c r="K27" s="88">
        <v>-1134532</v>
      </c>
      <c r="L27" s="88">
        <v>2739639</v>
      </c>
      <c r="M27" s="88">
        <v>7539</v>
      </c>
    </row>
    <row r="28" spans="6:13" ht="15">
      <c r="F28" s="180">
        <f>SUM(F26:F27)</f>
        <v>-1134127</v>
      </c>
      <c r="G28" s="180">
        <f>SUM(G26:G27)</f>
        <v>-683768</v>
      </c>
      <c r="I28" s="180">
        <f>SUM(I26:I27)</f>
        <v>492299</v>
      </c>
      <c r="K28" s="180">
        <f>SUM(K26:K27)</f>
        <v>-498707</v>
      </c>
      <c r="L28" s="180">
        <f>SUM(L26:L27)</f>
        <v>5370035</v>
      </c>
      <c r="M28" s="180">
        <f>SUM(M26:M27)</f>
        <v>519850</v>
      </c>
    </row>
    <row r="30" spans="1:13" ht="15">
      <c r="A30" s="88" t="s">
        <v>170</v>
      </c>
      <c r="F30" s="88">
        <f>+F23+F28</f>
        <v>7497681</v>
      </c>
      <c r="G30" s="88">
        <f>+G23+G28</f>
        <v>10384613</v>
      </c>
      <c r="I30" s="88">
        <f>+I23+I28</f>
        <v>481530</v>
      </c>
      <c r="K30" s="88">
        <f>+K23+K28</f>
        <v>1054058</v>
      </c>
      <c r="L30" s="88">
        <f>+L23+L28</f>
        <v>4380734</v>
      </c>
      <c r="M30" s="88">
        <f>+M23+M28</f>
        <v>9852702</v>
      </c>
    </row>
    <row r="32" spans="1:13" ht="15">
      <c r="A32" s="88" t="s">
        <v>171</v>
      </c>
      <c r="F32" s="88">
        <v>23009080</v>
      </c>
      <c r="G32" s="88">
        <v>16639629</v>
      </c>
      <c r="I32" s="88">
        <v>13218144</v>
      </c>
      <c r="K32" s="88">
        <v>12164086</v>
      </c>
      <c r="L32" s="88">
        <v>19527827</v>
      </c>
      <c r="M32" s="88">
        <v>13690606</v>
      </c>
    </row>
    <row r="33" spans="1:13" ht="15">
      <c r="A33" s="88" t="s">
        <v>172</v>
      </c>
      <c r="F33" s="177">
        <v>55612</v>
      </c>
      <c r="G33" s="177">
        <v>82228</v>
      </c>
      <c r="I33" s="88">
        <v>0</v>
      </c>
      <c r="K33" s="88">
        <v>0</v>
      </c>
      <c r="L33" s="177">
        <v>55278</v>
      </c>
      <c r="M33" s="177">
        <v>83495</v>
      </c>
    </row>
    <row r="34" spans="1:13" ht="15.75" thickBot="1">
      <c r="A34" s="88" t="s">
        <v>173</v>
      </c>
      <c r="F34" s="181">
        <f>SUM(F30:F33)</f>
        <v>30562373</v>
      </c>
      <c r="G34" s="181">
        <f>SUM(G30:G33)</f>
        <v>27106470</v>
      </c>
      <c r="I34" s="177">
        <f>SUM(I30:I33)</f>
        <v>13699674</v>
      </c>
      <c r="K34" s="177">
        <f>SUM(K30:K33)</f>
        <v>13218144</v>
      </c>
      <c r="L34" s="181">
        <f>SUM(L30:L33)</f>
        <v>23963839</v>
      </c>
      <c r="M34" s="181">
        <f>SUM(M30:M33)</f>
        <v>23626803</v>
      </c>
    </row>
    <row r="36" ht="15">
      <c r="I36" s="88">
        <f>13474230-I34</f>
        <v>-225444</v>
      </c>
    </row>
    <row r="38" ht="15">
      <c r="A38" s="182" t="s">
        <v>33</v>
      </c>
    </row>
    <row r="40" ht="15">
      <c r="C40" s="183"/>
    </row>
  </sheetData>
  <mergeCells count="2">
    <mergeCell ref="F8:G8"/>
    <mergeCell ref="L8:M8"/>
  </mergeCells>
  <printOptions/>
  <pageMargins left="0.75" right="0.28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AnneHV</cp:lastModifiedBy>
  <cp:lastPrinted>2005-02-18T03:21:44Z</cp:lastPrinted>
  <dcterms:created xsi:type="dcterms:W3CDTF">2000-07-04T02:47:18Z</dcterms:created>
  <dcterms:modified xsi:type="dcterms:W3CDTF">2004-07-20T08:35:14Z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